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300" tabRatio="517"/>
  </bookViews>
  <sheets>
    <sheet name="Учреждения" sheetId="1" r:id="rId1"/>
    <sheet name="Учреждения_данные" sheetId="6" r:id="rId2"/>
  </sheets>
  <definedNames>
    <definedName name="_xlnm._FilterDatabase" localSheetId="0" hidden="1">Учреждения!$A$4:$Z$38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7" i="6"/>
  <c r="E7" l="1"/>
  <c r="N38" i="1" l="1"/>
  <c r="F38"/>
  <c r="N37"/>
  <c r="F37"/>
  <c r="N36"/>
  <c r="F36"/>
  <c r="N35"/>
  <c r="F35"/>
  <c r="CZ18" i="6"/>
  <c r="W38" i="1" s="1"/>
  <c r="CZ17" i="6"/>
  <c r="V38" i="1" s="1"/>
  <c r="CZ16" i="6"/>
  <c r="U38" i="1" s="1"/>
  <c r="CZ15" i="6"/>
  <c r="S38" i="1" s="1"/>
  <c r="CZ14" i="6"/>
  <c r="R38" i="1" s="1"/>
  <c r="CZ13" i="6"/>
  <c r="Q38" i="1" s="1"/>
  <c r="CZ12" i="6"/>
  <c r="O38" i="1" s="1"/>
  <c r="CZ10" i="6"/>
  <c r="M38" i="1" s="1"/>
  <c r="CZ9" i="6"/>
  <c r="K38" i="1" s="1"/>
  <c r="CZ8" i="6"/>
  <c r="J38" i="1" s="1"/>
  <c r="CZ7" i="6"/>
  <c r="CZ6"/>
  <c r="G38" i="1" s="1"/>
  <c r="CZ4" i="6"/>
  <c r="CZ3"/>
  <c r="N34" i="1"/>
  <c r="F34"/>
  <c r="N33"/>
  <c r="F33"/>
  <c r="N32"/>
  <c r="F32"/>
  <c r="N31"/>
  <c r="F31"/>
  <c r="N30"/>
  <c r="F30"/>
  <c r="D38" l="1"/>
  <c r="I38" s="1"/>
  <c r="L38"/>
  <c r="X38"/>
  <c r="T38"/>
  <c r="P38"/>
  <c r="CW18" i="6"/>
  <c r="W37" i="1" s="1"/>
  <c r="CW17" i="6"/>
  <c r="V37" i="1" s="1"/>
  <c r="CW16" i="6"/>
  <c r="U37" i="1" s="1"/>
  <c r="CW15" i="6"/>
  <c r="S37" i="1" s="1"/>
  <c r="CW14" i="6"/>
  <c r="R37" i="1" s="1"/>
  <c r="CW13" i="6"/>
  <c r="Q37" i="1" s="1"/>
  <c r="CW12" i="6"/>
  <c r="O37" i="1" s="1"/>
  <c r="CW10" i="6"/>
  <c r="M37" i="1" s="1"/>
  <c r="CW9" i="6"/>
  <c r="K37" i="1" s="1"/>
  <c r="L37" s="1"/>
  <c r="CW8" i="6"/>
  <c r="J37" i="1" s="1"/>
  <c r="CW7" i="6"/>
  <c r="CW6"/>
  <c r="CW4"/>
  <c r="CW3"/>
  <c r="CT18"/>
  <c r="W36" i="1" s="1"/>
  <c r="CT17" i="6"/>
  <c r="V36" i="1" s="1"/>
  <c r="CT16" i="6"/>
  <c r="U36" i="1" s="1"/>
  <c r="CT15" i="6"/>
  <c r="S36" i="1" s="1"/>
  <c r="CT14" i="6"/>
  <c r="R36" i="1" s="1"/>
  <c r="CT13" i="6"/>
  <c r="Q36" i="1" s="1"/>
  <c r="CT12" i="6"/>
  <c r="O36" i="1" s="1"/>
  <c r="CT10" i="6"/>
  <c r="M36" i="1" s="1"/>
  <c r="CT9" i="6"/>
  <c r="K36" i="1" s="1"/>
  <c r="L36" s="1"/>
  <c r="CT8" i="6"/>
  <c r="J36" i="1" s="1"/>
  <c r="CT7" i="6"/>
  <c r="CT6"/>
  <c r="CT4"/>
  <c r="CT3"/>
  <c r="CQ18"/>
  <c r="W35" i="1" s="1"/>
  <c r="CQ17" i="6"/>
  <c r="V35" i="1" s="1"/>
  <c r="CQ16" i="6"/>
  <c r="U35" i="1" s="1"/>
  <c r="X35" s="1"/>
  <c r="CQ15" i="6"/>
  <c r="S35" i="1" s="1"/>
  <c r="CQ14" i="6"/>
  <c r="R35" i="1" s="1"/>
  <c r="CQ13" i="6"/>
  <c r="Q35" i="1" s="1"/>
  <c r="CQ12" i="6"/>
  <c r="O35" i="1" s="1"/>
  <c r="CQ10" i="6"/>
  <c r="M35" i="1" s="1"/>
  <c r="CQ9" i="6"/>
  <c r="K35" i="1" s="1"/>
  <c r="L35" s="1"/>
  <c r="CQ8" i="6"/>
  <c r="J35" i="1" s="1"/>
  <c r="CQ7" i="6"/>
  <c r="CQ6"/>
  <c r="CQ4"/>
  <c r="CQ3"/>
  <c r="CN18"/>
  <c r="W34" i="1" s="1"/>
  <c r="CN17" i="6"/>
  <c r="V34" i="1" s="1"/>
  <c r="CN16" i="6"/>
  <c r="U34" i="1" s="1"/>
  <c r="CN15" i="6"/>
  <c r="S34" i="1" s="1"/>
  <c r="CN14" i="6"/>
  <c r="R34" i="1" s="1"/>
  <c r="CN13" i="6"/>
  <c r="Q34" i="1" s="1"/>
  <c r="CN12" i="6"/>
  <c r="O34" i="1" s="1"/>
  <c r="CN10" i="6"/>
  <c r="M34" i="1" s="1"/>
  <c r="CN9" i="6"/>
  <c r="K34" i="1" s="1"/>
  <c r="L34" s="1"/>
  <c r="CN8" i="6"/>
  <c r="J34" i="1" s="1"/>
  <c r="CN7" i="6"/>
  <c r="CN6"/>
  <c r="CN4"/>
  <c r="CN3"/>
  <c r="CK18"/>
  <c r="W33" i="1" s="1"/>
  <c r="CK17" i="6"/>
  <c r="V33" i="1" s="1"/>
  <c r="CK16" i="6"/>
  <c r="U33" i="1" s="1"/>
  <c r="CK15" i="6"/>
  <c r="S33" i="1" s="1"/>
  <c r="CK14" i="6"/>
  <c r="R33" i="1" s="1"/>
  <c r="CK13" i="6"/>
  <c r="Q33" i="1" s="1"/>
  <c r="CK12" i="6"/>
  <c r="O33" i="1" s="1"/>
  <c r="CK10" i="6"/>
  <c r="M33" i="1" s="1"/>
  <c r="CK9" i="6"/>
  <c r="K33" i="1" s="1"/>
  <c r="L33" s="1"/>
  <c r="CK8" i="6"/>
  <c r="J33" i="1" s="1"/>
  <c r="CK7" i="6"/>
  <c r="CK6"/>
  <c r="CK4"/>
  <c r="CK3"/>
  <c r="CH18"/>
  <c r="W32" i="1" s="1"/>
  <c r="CH17" i="6"/>
  <c r="V32" i="1" s="1"/>
  <c r="CH16" i="6"/>
  <c r="U32" i="1" s="1"/>
  <c r="CH15" i="6"/>
  <c r="S32" i="1" s="1"/>
  <c r="CH14" i="6"/>
  <c r="R32" i="1" s="1"/>
  <c r="CH13" i="6"/>
  <c r="Q32" i="1" s="1"/>
  <c r="CH12" i="6"/>
  <c r="O32" i="1" s="1"/>
  <c r="CH10" i="6"/>
  <c r="M32" i="1" s="1"/>
  <c r="CH9" i="6"/>
  <c r="K32" i="1" s="1"/>
  <c r="L32" s="1"/>
  <c r="CH8" i="6"/>
  <c r="J32" i="1" s="1"/>
  <c r="CH7" i="6"/>
  <c r="CH6"/>
  <c r="CH4"/>
  <c r="CH3"/>
  <c r="N29" i="1"/>
  <c r="F29"/>
  <c r="N28"/>
  <c r="J28"/>
  <c r="F28"/>
  <c r="N27"/>
  <c r="F27"/>
  <c r="N26"/>
  <c r="F26"/>
  <c r="N25"/>
  <c r="F25"/>
  <c r="CE18" i="6"/>
  <c r="W31" i="1" s="1"/>
  <c r="CE17" i="6"/>
  <c r="V31" i="1" s="1"/>
  <c r="CE16" i="6"/>
  <c r="U31" i="1" s="1"/>
  <c r="CE15" i="6"/>
  <c r="S31" i="1" s="1"/>
  <c r="CE14" i="6"/>
  <c r="R31" i="1" s="1"/>
  <c r="CE13" i="6"/>
  <c r="Q31" i="1" s="1"/>
  <c r="CE12" i="6"/>
  <c r="O31" i="1" s="1"/>
  <c r="CE10" i="6"/>
  <c r="M31" i="1" s="1"/>
  <c r="CE9" i="6"/>
  <c r="K31" i="1" s="1"/>
  <c r="CE8" i="6"/>
  <c r="J31" i="1" s="1"/>
  <c r="CE7" i="6"/>
  <c r="CE6"/>
  <c r="CE4"/>
  <c r="CE3"/>
  <c r="CB18"/>
  <c r="W30" i="1" s="1"/>
  <c r="CB17" i="6"/>
  <c r="V30" i="1" s="1"/>
  <c r="CB16" i="6"/>
  <c r="U30" i="1" s="1"/>
  <c r="CB15" i="6"/>
  <c r="S30" i="1" s="1"/>
  <c r="CB14" i="6"/>
  <c r="R30" i="1" s="1"/>
  <c r="CB13" i="6"/>
  <c r="Q30" i="1" s="1"/>
  <c r="CB12" i="6"/>
  <c r="O30" i="1" s="1"/>
  <c r="CB10" i="6"/>
  <c r="M30" i="1" s="1"/>
  <c r="CB9" i="6"/>
  <c r="K30" i="1" s="1"/>
  <c r="CB8" i="6"/>
  <c r="J30" i="1" s="1"/>
  <c r="CB7" i="6"/>
  <c r="CB6"/>
  <c r="CB4"/>
  <c r="CB3"/>
  <c r="BY18"/>
  <c r="W29" i="1" s="1"/>
  <c r="BY17" i="6"/>
  <c r="V29" i="1" s="1"/>
  <c r="BY16" i="6"/>
  <c r="U29" i="1" s="1"/>
  <c r="BY15" i="6"/>
  <c r="S29" i="1" s="1"/>
  <c r="BY14" i="6"/>
  <c r="R29" i="1" s="1"/>
  <c r="BY13" i="6"/>
  <c r="Q29" i="1" s="1"/>
  <c r="BY12" i="6"/>
  <c r="O29" i="1" s="1"/>
  <c r="BY10" i="6"/>
  <c r="M29" i="1" s="1"/>
  <c r="BY9" i="6"/>
  <c r="K29" i="1" s="1"/>
  <c r="BY8" i="6"/>
  <c r="J29" i="1" s="1"/>
  <c r="BY7" i="6"/>
  <c r="BY6"/>
  <c r="BY4"/>
  <c r="BY3"/>
  <c r="BV18"/>
  <c r="W28" i="1" s="1"/>
  <c r="BV17" i="6"/>
  <c r="V28" i="1" s="1"/>
  <c r="BV16" i="6"/>
  <c r="U28" i="1" s="1"/>
  <c r="BV15" i="6"/>
  <c r="S28" i="1" s="1"/>
  <c r="BV14" i="6"/>
  <c r="R28" i="1" s="1"/>
  <c r="BV13" i="6"/>
  <c r="Q28" i="1" s="1"/>
  <c r="BV12" i="6"/>
  <c r="O28" i="1" s="1"/>
  <c r="BV10" i="6"/>
  <c r="M28" i="1" s="1"/>
  <c r="BV9" i="6"/>
  <c r="K28" i="1" s="1"/>
  <c r="L28" s="1"/>
  <c r="BV7" i="6"/>
  <c r="BV6"/>
  <c r="BV4"/>
  <c r="BV3"/>
  <c r="W4"/>
  <c r="N10"/>
  <c r="X33" i="1" l="1"/>
  <c r="G31"/>
  <c r="D29"/>
  <c r="G29"/>
  <c r="G28"/>
  <c r="D30"/>
  <c r="L30"/>
  <c r="L31"/>
  <c r="G32"/>
  <c r="G33"/>
  <c r="G35"/>
  <c r="G36"/>
  <c r="G37"/>
  <c r="X30"/>
  <c r="P31"/>
  <c r="P32"/>
  <c r="P33"/>
  <c r="X34"/>
  <c r="P35"/>
  <c r="D28"/>
  <c r="T37"/>
  <c r="X37"/>
  <c r="P37"/>
  <c r="D37"/>
  <c r="X36"/>
  <c r="T36"/>
  <c r="P36"/>
  <c r="D36"/>
  <c r="I36" s="1"/>
  <c r="T35"/>
  <c r="D35"/>
  <c r="T34"/>
  <c r="P34"/>
  <c r="G34"/>
  <c r="D34"/>
  <c r="T33"/>
  <c r="D33"/>
  <c r="I33" s="1"/>
  <c r="X32"/>
  <c r="T32"/>
  <c r="D32"/>
  <c r="I32" s="1"/>
  <c r="X31"/>
  <c r="T31"/>
  <c r="D31"/>
  <c r="I31" s="1"/>
  <c r="T30"/>
  <c r="P30"/>
  <c r="G30"/>
  <c r="X29"/>
  <c r="T29"/>
  <c r="L29"/>
  <c r="P29"/>
  <c r="I29"/>
  <c r="X28"/>
  <c r="T28"/>
  <c r="P28"/>
  <c r="H3" i="6"/>
  <c r="H4"/>
  <c r="BS18"/>
  <c r="W27" i="1" s="1"/>
  <c r="BS17" i="6"/>
  <c r="V27" i="1" s="1"/>
  <c r="BS16" i="6"/>
  <c r="U27" i="1" s="1"/>
  <c r="BS15" i="6"/>
  <c r="S27" i="1" s="1"/>
  <c r="BS14" i="6"/>
  <c r="R27" i="1" s="1"/>
  <c r="BS13" i="6"/>
  <c r="Q27" i="1" s="1"/>
  <c r="BS12" i="6"/>
  <c r="O27" i="1" s="1"/>
  <c r="BS10" i="6"/>
  <c r="M27" i="1" s="1"/>
  <c r="BS9" i="6"/>
  <c r="K27" i="1" s="1"/>
  <c r="BS8" i="6"/>
  <c r="J27" i="1" s="1"/>
  <c r="BS7" i="6"/>
  <c r="BS6"/>
  <c r="BS4"/>
  <c r="BS3"/>
  <c r="BP18"/>
  <c r="W26" i="1" s="1"/>
  <c r="BP17" i="6"/>
  <c r="V26" i="1" s="1"/>
  <c r="BP16" i="6"/>
  <c r="U26" i="1" s="1"/>
  <c r="BP15" i="6"/>
  <c r="S26" i="1" s="1"/>
  <c r="BP14" i="6"/>
  <c r="R26" i="1" s="1"/>
  <c r="BP13" i="6"/>
  <c r="Q26" i="1" s="1"/>
  <c r="BP12" i="6"/>
  <c r="O26" i="1" s="1"/>
  <c r="BP10" i="6"/>
  <c r="M26" i="1" s="1"/>
  <c r="BP9" i="6"/>
  <c r="K26" i="1" s="1"/>
  <c r="BP8" i="6"/>
  <c r="J26" i="1" s="1"/>
  <c r="BP7" i="6"/>
  <c r="BP6"/>
  <c r="BP4"/>
  <c r="BP3"/>
  <c r="BM18"/>
  <c r="W25" i="1" s="1"/>
  <c r="BM17" i="6"/>
  <c r="V25" i="1" s="1"/>
  <c r="BM16" i="6"/>
  <c r="U25" i="1" s="1"/>
  <c r="BM15" i="6"/>
  <c r="S25" i="1" s="1"/>
  <c r="BM14" i="6"/>
  <c r="R25" i="1" s="1"/>
  <c r="BM13" i="6"/>
  <c r="Q25" i="1" s="1"/>
  <c r="BM12" i="6"/>
  <c r="O25" i="1" s="1"/>
  <c r="BM10" i="6"/>
  <c r="M25" i="1" s="1"/>
  <c r="BM9" i="6"/>
  <c r="K25" i="1" s="1"/>
  <c r="BM8" i="6"/>
  <c r="J25" i="1" s="1"/>
  <c r="BM6" i="6"/>
  <c r="G25" i="1" s="1"/>
  <c r="BM4" i="6"/>
  <c r="BM3"/>
  <c r="I28" i="1" l="1"/>
  <c r="I30"/>
  <c r="D27"/>
  <c r="G27"/>
  <c r="L27"/>
  <c r="G26"/>
  <c r="D25"/>
  <c r="I35"/>
  <c r="I37"/>
  <c r="I34"/>
  <c r="P27"/>
  <c r="X27"/>
  <c r="T27"/>
  <c r="D26"/>
  <c r="N24"/>
  <c r="F24"/>
  <c r="N23"/>
  <c r="F23"/>
  <c r="N22"/>
  <c r="F22"/>
  <c r="F21"/>
  <c r="N20"/>
  <c r="F20"/>
  <c r="BJ18" i="6"/>
  <c r="BG18"/>
  <c r="W23" i="1" s="1"/>
  <c r="BD18" i="6"/>
  <c r="W22" i="1" s="1"/>
  <c r="BA18" i="6"/>
  <c r="W21" i="1" s="1"/>
  <c r="AX18" i="6"/>
  <c r="W20" i="1" s="1"/>
  <c r="BJ17" i="6"/>
  <c r="BG17"/>
  <c r="V23" i="1" s="1"/>
  <c r="BD17" i="6"/>
  <c r="V22" i="1" s="1"/>
  <c r="BA17" i="6"/>
  <c r="V21" i="1" s="1"/>
  <c r="AX17" i="6"/>
  <c r="V20" i="1" s="1"/>
  <c r="BJ16" i="6"/>
  <c r="BG16"/>
  <c r="U23" i="1" s="1"/>
  <c r="BD16" i="6"/>
  <c r="U22" i="1" s="1"/>
  <c r="BA16" i="6"/>
  <c r="U21" i="1" s="1"/>
  <c r="AX16" i="6"/>
  <c r="U20" i="1" s="1"/>
  <c r="BJ15" i="6"/>
  <c r="BG15"/>
  <c r="S23" i="1" s="1"/>
  <c r="BD15" i="6"/>
  <c r="S22" i="1" s="1"/>
  <c r="BA15" i="6"/>
  <c r="S21" i="1" s="1"/>
  <c r="AX15" i="6"/>
  <c r="S20" i="1" s="1"/>
  <c r="BJ14" i="6"/>
  <c r="BG14"/>
  <c r="R23" i="1" s="1"/>
  <c r="BD14" i="6"/>
  <c r="R22" i="1" s="1"/>
  <c r="BA14" i="6"/>
  <c r="R21" i="1" s="1"/>
  <c r="AX14" i="6"/>
  <c r="R20" i="1" s="1"/>
  <c r="BJ13" i="6"/>
  <c r="BG13"/>
  <c r="Q23" i="1" s="1"/>
  <c r="BD13" i="6"/>
  <c r="Q22" i="1" s="1"/>
  <c r="BA13" i="6"/>
  <c r="Q21" i="1" s="1"/>
  <c r="AX13" i="6"/>
  <c r="Q20" i="1" s="1"/>
  <c r="BJ12" i="6"/>
  <c r="BG12"/>
  <c r="O23" i="1" s="1"/>
  <c r="BD12" i="6"/>
  <c r="O22" i="1" s="1"/>
  <c r="BA12" i="6"/>
  <c r="O21" i="1" s="1"/>
  <c r="AX12" i="6"/>
  <c r="O20" i="1" s="1"/>
  <c r="N21"/>
  <c r="BJ10" i="6"/>
  <c r="BG10"/>
  <c r="M23" i="1" s="1"/>
  <c r="BD10" i="6"/>
  <c r="M22" i="1" s="1"/>
  <c r="BA10" i="6"/>
  <c r="M21" i="1" s="1"/>
  <c r="AX10" i="6"/>
  <c r="M20" i="1" s="1"/>
  <c r="BJ9" i="6"/>
  <c r="BG9"/>
  <c r="K23" i="1" s="1"/>
  <c r="BD9" i="6"/>
  <c r="K22" i="1" s="1"/>
  <c r="BA9" i="6"/>
  <c r="K21" i="1" s="1"/>
  <c r="AX9" i="6"/>
  <c r="K20" i="1" s="1"/>
  <c r="J24"/>
  <c r="BG8" i="6"/>
  <c r="J23" i="1" s="1"/>
  <c r="BD8" i="6"/>
  <c r="J22" i="1" s="1"/>
  <c r="BA8" i="6"/>
  <c r="J21" i="1" s="1"/>
  <c r="AX8" i="6"/>
  <c r="J20" i="1" s="1"/>
  <c r="BJ7" i="6"/>
  <c r="BG7"/>
  <c r="BD7"/>
  <c r="BA7"/>
  <c r="AX7"/>
  <c r="BJ6"/>
  <c r="BG6"/>
  <c r="BD6"/>
  <c r="BA6"/>
  <c r="AX6"/>
  <c r="BJ4"/>
  <c r="BG4"/>
  <c r="BD4"/>
  <c r="BA4"/>
  <c r="AX4"/>
  <c r="BJ3"/>
  <c r="BG3"/>
  <c r="BD3"/>
  <c r="BA3"/>
  <c r="AX3"/>
  <c r="I27" i="1" l="1"/>
  <c r="D22"/>
  <c r="D21"/>
  <c r="G23"/>
  <c r="X21"/>
  <c r="G21"/>
  <c r="G24"/>
  <c r="L26"/>
  <c r="Y38"/>
  <c r="M24"/>
  <c r="V24"/>
  <c r="X26"/>
  <c r="W24"/>
  <c r="S24"/>
  <c r="Q24"/>
  <c r="L25"/>
  <c r="O24"/>
  <c r="P26"/>
  <c r="U24"/>
  <c r="Y37"/>
  <c r="K24"/>
  <c r="L24" s="1"/>
  <c r="R24"/>
  <c r="D24"/>
  <c r="D23"/>
  <c r="I23" s="1"/>
  <c r="G22"/>
  <c r="T21"/>
  <c r="D20"/>
  <c r="G20"/>
  <c r="L22"/>
  <c r="P21"/>
  <c r="P22"/>
  <c r="T20"/>
  <c r="L21"/>
  <c r="P23"/>
  <c r="P20"/>
  <c r="T23"/>
  <c r="X20"/>
  <c r="L20"/>
  <c r="X23"/>
  <c r="X22"/>
  <c r="L23"/>
  <c r="T22"/>
  <c r="N19"/>
  <c r="F19"/>
  <c r="N18"/>
  <c r="J18"/>
  <c r="F18"/>
  <c r="N17"/>
  <c r="F17"/>
  <c r="AU18" i="6"/>
  <c r="W19" i="1" s="1"/>
  <c r="AU17" i="6"/>
  <c r="V19" i="1" s="1"/>
  <c r="AU16" i="6"/>
  <c r="U19" i="1" s="1"/>
  <c r="AU15" i="6"/>
  <c r="S19" i="1" s="1"/>
  <c r="AU14" i="6"/>
  <c r="R19" i="1" s="1"/>
  <c r="AU13" i="6"/>
  <c r="Q19" i="1" s="1"/>
  <c r="AU12" i="6"/>
  <c r="O19" i="1" s="1"/>
  <c r="AU10" i="6"/>
  <c r="M19" i="1" s="1"/>
  <c r="AU9" i="6"/>
  <c r="K19" i="1" s="1"/>
  <c r="J19"/>
  <c r="AU7" i="6"/>
  <c r="AU6"/>
  <c r="AU4"/>
  <c r="AU3"/>
  <c r="N16" i="1"/>
  <c r="F16"/>
  <c r="AR18" i="6"/>
  <c r="W18" i="1" s="1"/>
  <c r="AR17" i="6"/>
  <c r="V18" i="1" s="1"/>
  <c r="AR16" i="6"/>
  <c r="U18" i="1" s="1"/>
  <c r="AR15" i="6"/>
  <c r="S18" i="1" s="1"/>
  <c r="AR14" i="6"/>
  <c r="R18" i="1" s="1"/>
  <c r="AR13" i="6"/>
  <c r="Q18" i="1" s="1"/>
  <c r="AR12" i="6"/>
  <c r="O18" i="1" s="1"/>
  <c r="AR10" i="6"/>
  <c r="M18" i="1" s="1"/>
  <c r="AR9" i="6"/>
  <c r="K18" i="1" s="1"/>
  <c r="AR7" i="6"/>
  <c r="AR6"/>
  <c r="AR4"/>
  <c r="AR3"/>
  <c r="N15" i="1"/>
  <c r="F15"/>
  <c r="AO18" i="6"/>
  <c r="W17" i="1" s="1"/>
  <c r="AO17" i="6"/>
  <c r="V17" i="1" s="1"/>
  <c r="AO16" i="6"/>
  <c r="U17" i="1" s="1"/>
  <c r="AO15" i="6"/>
  <c r="S17" i="1" s="1"/>
  <c r="AO14" i="6"/>
  <c r="R17" i="1" s="1"/>
  <c r="AO13" i="6"/>
  <c r="Q17" i="1" s="1"/>
  <c r="AO12" i="6"/>
  <c r="O17" i="1" s="1"/>
  <c r="AO10" i="6"/>
  <c r="M17" i="1" s="1"/>
  <c r="AO9" i="6"/>
  <c r="K17" i="1" s="1"/>
  <c r="J17"/>
  <c r="AO7" i="6"/>
  <c r="AO6"/>
  <c r="AO4"/>
  <c r="AO3"/>
  <c r="N14" i="1"/>
  <c r="F14"/>
  <c r="AL18" i="6"/>
  <c r="W16" i="1" s="1"/>
  <c r="AL17" i="6"/>
  <c r="V16" i="1" s="1"/>
  <c r="AL16" i="6"/>
  <c r="U16" i="1" s="1"/>
  <c r="AL15" i="6"/>
  <c r="S16" i="1" s="1"/>
  <c r="AL14" i="6"/>
  <c r="R16" i="1" s="1"/>
  <c r="AL13" i="6"/>
  <c r="Q16" i="1" s="1"/>
  <c r="AL12" i="6"/>
  <c r="O16" i="1" s="1"/>
  <c r="AL10" i="6"/>
  <c r="M16" i="1" s="1"/>
  <c r="AL9" i="6"/>
  <c r="K16" i="1" s="1"/>
  <c r="AL8" i="6"/>
  <c r="J16" i="1" s="1"/>
  <c r="AL7" i="6"/>
  <c r="AL6"/>
  <c r="AL4"/>
  <c r="AL3"/>
  <c r="N13" i="1"/>
  <c r="F13"/>
  <c r="AI18" i="6"/>
  <c r="W15" i="1" s="1"/>
  <c r="AI17" i="6"/>
  <c r="V15" i="1" s="1"/>
  <c r="AI16" i="6"/>
  <c r="U15" i="1" s="1"/>
  <c r="AI15" i="6"/>
  <c r="S15" i="1" s="1"/>
  <c r="AI14" i="6"/>
  <c r="R15" i="1" s="1"/>
  <c r="AI13" i="6"/>
  <c r="Q15" i="1" s="1"/>
  <c r="AI12" i="6"/>
  <c r="O15" i="1" s="1"/>
  <c r="AI10" i="6"/>
  <c r="M15" i="1" s="1"/>
  <c r="AI9" i="6"/>
  <c r="K15" i="1" s="1"/>
  <c r="AI8" i="6"/>
  <c r="J15" i="1" s="1"/>
  <c r="AI7" i="6"/>
  <c r="AI6"/>
  <c r="AI4"/>
  <c r="AI3"/>
  <c r="N12" i="1"/>
  <c r="F12"/>
  <c r="AF18" i="6"/>
  <c r="W14" i="1" s="1"/>
  <c r="AF17" i="6"/>
  <c r="V14" i="1" s="1"/>
  <c r="AF16" i="6"/>
  <c r="U14" i="1" s="1"/>
  <c r="AF15" i="6"/>
  <c r="S14" i="1" s="1"/>
  <c r="AF14" i="6"/>
  <c r="R14" i="1" s="1"/>
  <c r="AF13" i="6"/>
  <c r="Q14" i="1" s="1"/>
  <c r="AF12" i="6"/>
  <c r="O14" i="1" s="1"/>
  <c r="AF10" i="6"/>
  <c r="M14" i="1" s="1"/>
  <c r="AF9" i="6"/>
  <c r="K14" i="1" s="1"/>
  <c r="AF8" i="6"/>
  <c r="J14" i="1" s="1"/>
  <c r="AF7" i="6"/>
  <c r="AF6"/>
  <c r="AF4"/>
  <c r="AF3"/>
  <c r="AC18"/>
  <c r="W13" i="1" s="1"/>
  <c r="AC17" i="6"/>
  <c r="V13" i="1" s="1"/>
  <c r="AC16" i="6"/>
  <c r="U13" i="1" s="1"/>
  <c r="AC15" i="6"/>
  <c r="S13" i="1" s="1"/>
  <c r="AC14" i="6"/>
  <c r="R13" i="1" s="1"/>
  <c r="AC13" i="6"/>
  <c r="Q13" i="1" s="1"/>
  <c r="AC12" i="6"/>
  <c r="O13" i="1" s="1"/>
  <c r="AC10" i="6"/>
  <c r="M13" i="1" s="1"/>
  <c r="AC9" i="6"/>
  <c r="K13" i="1" s="1"/>
  <c r="AC8" i="6"/>
  <c r="J13" i="1" s="1"/>
  <c r="AC7" i="6"/>
  <c r="AC6"/>
  <c r="AC4"/>
  <c r="AC3"/>
  <c r="N11" i="1"/>
  <c r="F11"/>
  <c r="I22" l="1"/>
  <c r="G16"/>
  <c r="G17"/>
  <c r="D18"/>
  <c r="G18"/>
  <c r="L14"/>
  <c r="I20"/>
  <c r="Y20" s="1"/>
  <c r="X24"/>
  <c r="I21"/>
  <c r="Y21" s="1"/>
  <c r="D13"/>
  <c r="Y35"/>
  <c r="I24"/>
  <c r="P17"/>
  <c r="D17"/>
  <c r="G15"/>
  <c r="G14"/>
  <c r="G13"/>
  <c r="I13" s="1"/>
  <c r="Y32"/>
  <c r="I25"/>
  <c r="Y36"/>
  <c r="P24"/>
  <c r="T26"/>
  <c r="X25"/>
  <c r="I26"/>
  <c r="P25"/>
  <c r="Y33"/>
  <c r="Y27"/>
  <c r="Y34"/>
  <c r="T25"/>
  <c r="T24"/>
  <c r="Y22"/>
  <c r="G19"/>
  <c r="D19"/>
  <c r="L17"/>
  <c r="L16"/>
  <c r="D16"/>
  <c r="I16" s="1"/>
  <c r="D15"/>
  <c r="L13"/>
  <c r="X13"/>
  <c r="P16"/>
  <c r="X14"/>
  <c r="Y23"/>
  <c r="P14"/>
  <c r="P15"/>
  <c r="X16"/>
  <c r="T18"/>
  <c r="I18"/>
  <c r="T14"/>
  <c r="T15"/>
  <c r="X15"/>
  <c r="X17"/>
  <c r="L18"/>
  <c r="P19"/>
  <c r="L15"/>
  <c r="T13"/>
  <c r="T17"/>
  <c r="T16"/>
  <c r="P18"/>
  <c r="T19"/>
  <c r="D14"/>
  <c r="X18"/>
  <c r="L19"/>
  <c r="X19"/>
  <c r="P13"/>
  <c r="I17" l="1"/>
  <c r="I15"/>
  <c r="Y15" s="1"/>
  <c r="Y24"/>
  <c r="Y29"/>
  <c r="I14"/>
  <c r="Y14" s="1"/>
  <c r="Y25"/>
  <c r="I19"/>
  <c r="Y19" s="1"/>
  <c r="Y31"/>
  <c r="Y30"/>
  <c r="Y28"/>
  <c r="Y26"/>
  <c r="Y18"/>
  <c r="Y17"/>
  <c r="Y13"/>
  <c r="Y16"/>
  <c r="Z18" i="6"/>
  <c r="W12" i="1" s="1"/>
  <c r="Z17" i="6"/>
  <c r="V12" i="1" s="1"/>
  <c r="Z16" i="6"/>
  <c r="U12" i="1" s="1"/>
  <c r="Z15" i="6"/>
  <c r="S12" i="1" s="1"/>
  <c r="Z14" i="6"/>
  <c r="R12" i="1" s="1"/>
  <c r="Z13" i="6"/>
  <c r="Q12" i="1" s="1"/>
  <c r="Z12" i="6"/>
  <c r="O12" i="1" s="1"/>
  <c r="Z10" i="6"/>
  <c r="M12" i="1" s="1"/>
  <c r="Z9" i="6"/>
  <c r="K12" i="1" s="1"/>
  <c r="Z8" i="6"/>
  <c r="J12" i="1" s="1"/>
  <c r="Z7" i="6"/>
  <c r="Z6"/>
  <c r="Z4"/>
  <c r="Z3"/>
  <c r="W18"/>
  <c r="W11" i="1" s="1"/>
  <c r="W17" i="6"/>
  <c r="V11" i="1" s="1"/>
  <c r="W16" i="6"/>
  <c r="U11" i="1" s="1"/>
  <c r="W15" i="6"/>
  <c r="S11" i="1" s="1"/>
  <c r="W14" i="6"/>
  <c r="R11" i="1" s="1"/>
  <c r="W13" i="6"/>
  <c r="Q11" i="1" s="1"/>
  <c r="W12" i="6"/>
  <c r="O11" i="1" s="1"/>
  <c r="W10" i="6"/>
  <c r="M11" i="1" s="1"/>
  <c r="W9" i="6"/>
  <c r="K11" i="1" s="1"/>
  <c r="W8" i="6"/>
  <c r="J11" i="1" s="1"/>
  <c r="W7" i="6"/>
  <c r="W6"/>
  <c r="W3"/>
  <c r="K8"/>
  <c r="N10" i="1"/>
  <c r="F10"/>
  <c r="T18" i="6"/>
  <c r="W10" i="1" s="1"/>
  <c r="T17" i="6"/>
  <c r="V10" i="1" s="1"/>
  <c r="T16" i="6"/>
  <c r="U10" i="1" s="1"/>
  <c r="T15" i="6"/>
  <c r="S10" i="1" s="1"/>
  <c r="T14" i="6"/>
  <c r="R10" i="1" s="1"/>
  <c r="T13" i="6"/>
  <c r="Q10" i="1" s="1"/>
  <c r="T12" i="6"/>
  <c r="O10" i="1" s="1"/>
  <c r="T10" i="6"/>
  <c r="M10" i="1" s="1"/>
  <c r="T9" i="6"/>
  <c r="K10" i="1" s="1"/>
  <c r="J10"/>
  <c r="T7" i="6"/>
  <c r="T6"/>
  <c r="T4"/>
  <c r="T3"/>
  <c r="N9" i="1"/>
  <c r="F9"/>
  <c r="N8"/>
  <c r="F8"/>
  <c r="Q18" i="6"/>
  <c r="W9" i="1" s="1"/>
  <c r="Q17" i="6"/>
  <c r="V9" i="1" s="1"/>
  <c r="Q16" i="6"/>
  <c r="U9" i="1" s="1"/>
  <c r="Q15" i="6"/>
  <c r="S9" i="1" s="1"/>
  <c r="Q14" i="6"/>
  <c r="R9" i="1" s="1"/>
  <c r="Q13" i="6"/>
  <c r="Q9" i="1" s="1"/>
  <c r="Q12" i="6"/>
  <c r="O9" i="1" s="1"/>
  <c r="Q10" i="6"/>
  <c r="M9" i="1" s="1"/>
  <c r="Q9" i="6"/>
  <c r="K9" i="1" s="1"/>
  <c r="Q8" i="6"/>
  <c r="J9" i="1" s="1"/>
  <c r="Q7" i="6"/>
  <c r="Q6"/>
  <c r="Q4"/>
  <c r="Q3"/>
  <c r="N18"/>
  <c r="W8" i="1" s="1"/>
  <c r="N17" i="6"/>
  <c r="V8" i="1" s="1"/>
  <c r="N16" i="6"/>
  <c r="U8" i="1" s="1"/>
  <c r="N15" i="6"/>
  <c r="S8" i="1" s="1"/>
  <c r="N14" i="6"/>
  <c r="R8" i="1" s="1"/>
  <c r="N13" i="6"/>
  <c r="Q8" i="1" s="1"/>
  <c r="N12" i="6"/>
  <c r="O8" i="1" s="1"/>
  <c r="M8"/>
  <c r="N9" i="6"/>
  <c r="K8" i="1" s="1"/>
  <c r="N8" i="6"/>
  <c r="J8" i="1" s="1"/>
  <c r="N7" i="6"/>
  <c r="N6"/>
  <c r="N4"/>
  <c r="N3"/>
  <c r="J7" i="1"/>
  <c r="G12" l="1"/>
  <c r="G8"/>
  <c r="D9"/>
  <c r="G11"/>
  <c r="D12"/>
  <c r="I12" s="1"/>
  <c r="X11"/>
  <c r="D11"/>
  <c r="D10"/>
  <c r="G10"/>
  <c r="X9"/>
  <c r="G9"/>
  <c r="I9" s="1"/>
  <c r="X8"/>
  <c r="D8"/>
  <c r="I8" s="1"/>
  <c r="L9"/>
  <c r="T9"/>
  <c r="P10"/>
  <c r="P11"/>
  <c r="T12"/>
  <c r="L8"/>
  <c r="L11"/>
  <c r="P12"/>
  <c r="T10"/>
  <c r="T8"/>
  <c r="L10"/>
  <c r="X10"/>
  <c r="P9"/>
  <c r="L12"/>
  <c r="X12"/>
  <c r="T11"/>
  <c r="P8"/>
  <c r="N7"/>
  <c r="F7"/>
  <c r="F6"/>
  <c r="K18" i="6"/>
  <c r="W7" i="1" s="1"/>
  <c r="K17" i="6"/>
  <c r="V7" i="1" s="1"/>
  <c r="K16" i="6"/>
  <c r="U7" i="1" s="1"/>
  <c r="K15" i="6"/>
  <c r="S7" i="1" s="1"/>
  <c r="K14" i="6"/>
  <c r="R7" i="1" s="1"/>
  <c r="K13" i="6"/>
  <c r="Q7" i="1" s="1"/>
  <c r="K12" i="6"/>
  <c r="O7" i="1" s="1"/>
  <c r="K10" i="6"/>
  <c r="M7" i="1" s="1"/>
  <c r="K9" i="6"/>
  <c r="K7" i="1" s="1"/>
  <c r="L7" s="1"/>
  <c r="K7" i="6"/>
  <c r="K6"/>
  <c r="K4"/>
  <c r="K3"/>
  <c r="H18"/>
  <c r="W6" i="1" s="1"/>
  <c r="H17" i="6"/>
  <c r="V6" i="1" s="1"/>
  <c r="H16" i="6"/>
  <c r="U6" i="1" s="1"/>
  <c r="H15" i="6"/>
  <c r="S6" i="1" s="1"/>
  <c r="H14" i="6"/>
  <c r="R6" i="1" s="1"/>
  <c r="H13" i="6"/>
  <c r="Q6" i="1" s="1"/>
  <c r="H12" i="6"/>
  <c r="O6" i="1" s="1"/>
  <c r="N6"/>
  <c r="H10" i="6"/>
  <c r="M6" i="1" s="1"/>
  <c r="H9" i="6"/>
  <c r="K6" i="1" s="1"/>
  <c r="H8" i="6"/>
  <c r="J6" i="1" s="1"/>
  <c r="H7" i="6"/>
  <c r="H6"/>
  <c r="Y12" i="1" l="1"/>
  <c r="I11"/>
  <c r="I10"/>
  <c r="Y10" s="1"/>
  <c r="Y9"/>
  <c r="L6"/>
  <c r="Y11"/>
  <c r="Y8"/>
  <c r="D7"/>
  <c r="G7"/>
  <c r="D6"/>
  <c r="G6"/>
  <c r="P6"/>
  <c r="T6"/>
  <c r="T7"/>
  <c r="X7"/>
  <c r="P7"/>
  <c r="X6"/>
  <c r="F5"/>
  <c r="I7" l="1"/>
  <c r="Y7" s="1"/>
  <c r="I6"/>
  <c r="Y6" s="1"/>
  <c r="E18" i="6"/>
  <c r="W5" i="1" s="1"/>
  <c r="E17" i="6"/>
  <c r="V5" i="1" s="1"/>
  <c r="E16" i="6"/>
  <c r="U5" i="1" s="1"/>
  <c r="E15" i="6"/>
  <c r="S5" i="1" s="1"/>
  <c r="E14" i="6"/>
  <c r="R5" i="1" s="1"/>
  <c r="E13" i="6"/>
  <c r="Q5" i="1" s="1"/>
  <c r="E12" i="6"/>
  <c r="O5" i="1" s="1"/>
  <c r="N5"/>
  <c r="E10" i="6"/>
  <c r="M5" i="1" s="1"/>
  <c r="E9" i="6"/>
  <c r="K5" i="1" s="1"/>
  <c r="E8" i="6"/>
  <c r="J5" i="1" s="1"/>
  <c r="E6" i="6"/>
  <c r="E3"/>
  <c r="E4"/>
  <c r="L5" i="1" l="1"/>
  <c r="D5"/>
  <c r="X5"/>
  <c r="G5"/>
  <c r="T5"/>
  <c r="P5"/>
  <c r="I5" l="1"/>
  <c r="Y5" s="1"/>
</calcChain>
</file>

<file path=xl/sharedStrings.xml><?xml version="1.0" encoding="utf-8"?>
<sst xmlns="http://schemas.openxmlformats.org/spreadsheetml/2006/main" count="385" uniqueCount="119">
  <si>
    <t>Критерий «Открытость и доступность информации об организации социальной сферы»</t>
  </si>
  <si>
    <t>1.1.1. Соответствие информации о деятельности организации социальной сферы, размещенной на информационных стендах в помещении организации перечню информации и требованиям к ней, установленным нормативными правовыми актами</t>
  </si>
  <si>
    <t>1.1.2. Соответствие информации о деятельности организации социальной сферы, размещенной на официальных сайтах организации в сети «Интернет» перечню информации и требованиям к ней, установленным нормативными правовыми актами</t>
  </si>
  <si>
    <t>Наблюдение</t>
  </si>
  <si>
    <t>Анализ сайта</t>
  </si>
  <si>
    <t xml:space="preserve">1.2.1. Наличие и функционирование на официальном сайте организации дистанционных способов взаимодействия с получателями услуг:
- телефона, 
- электронной почты, 
- электронных сервисов (форма для подачи электронного обращения/ жалобы/предложения; раздел «Часто задаваемые вопросы»; получение консультации по оказываемым услугам и пр.);
- обеспечение технической возможности выражения получателями социальных услуг о качестве оказания услуг (наличие анкеты для опроса граждан или гиперссылки на нее)
</t>
  </si>
  <si>
    <t>1.3.1.Удовлетворенность качеством, полнотой и доступностью информации о деятельности организации, размещенной на информационных стендах в помещении организации</t>
  </si>
  <si>
    <t>1.3.2. Удовлетворенность качеством, полнотой и доступностью информации о деятельности организации, на официальном сайте организации в сети «Интернет»</t>
  </si>
  <si>
    <t xml:space="preserve">Личное анкетирование </t>
  </si>
  <si>
    <t>Критерий «Комфортность условий предоставления услуг, в том числе время ожидания предоставления услуг»</t>
  </si>
  <si>
    <t>2.3.1.Удовлетворенность комфортностью предоставления услуг</t>
  </si>
  <si>
    <t>Личное анкетирование</t>
  </si>
  <si>
    <t>Критерий «Доступность услуг для инвалидов»</t>
  </si>
  <si>
    <t>Наблюдение/Анализ сайта</t>
  </si>
  <si>
    <t>3.3.1.Удовлетворенность доступностью услуг для инвалидов</t>
  </si>
  <si>
    <t>Критерий «Доброжелательность, вежливость работников организаций социальной сферы»</t>
  </si>
  <si>
    <t>4.1.1.Удовлетворенность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</t>
  </si>
  <si>
    <t>4.2.1.Удовлетворенность доброжелательностью, вежливостью работников организации, обеспечивающих непосредственное оказание услуги при обращении в организацию</t>
  </si>
  <si>
    <t>4.3.1.Удовлетворенность доброжелательностью, вежливостью работников организации при использовании дистанционных форм взаимодействия (телефон, колл-центр, электронные сервисы (подача электронного обращения/часто задаваемые вопросы)).</t>
  </si>
  <si>
    <t>Критерий «Удовлетворенность условиями оказания услуг»</t>
  </si>
  <si>
    <t xml:space="preserve">5.1.1.Готовность получателей услуг рекомендовать организацию родственникам и знакомым </t>
  </si>
  <si>
    <t xml:space="preserve">5.3.1.Удовлетворенность получателей услуг в целом условиями оказания услуг в организации </t>
  </si>
  <si>
    <t>5.2.1 Удовлетворенность получателей услуг организационными условиями оказания услуг:- графиком работы организации</t>
  </si>
  <si>
    <t>Адрес</t>
  </si>
  <si>
    <t>Должно быть по нормативным док-м/Всего опрошено</t>
  </si>
  <si>
    <t>Есть по факту/Удовлетворены</t>
  </si>
  <si>
    <t>4 и более</t>
  </si>
  <si>
    <t>5 и более</t>
  </si>
  <si>
    <t>Итоговые баллы/расчет</t>
  </si>
  <si>
    <t>2.3. Доля получателей услуг, удовлетворенных комфортностью условий предоставления услуг (в % от общего числа опрошенных получателей услуг).</t>
  </si>
  <si>
    <t>4.1. Доля получателей услуг, удовлетворенных доброжелательностью, вежливостью работников организации (учреждения), обеспечивающих первичный контакт и информирование получателя услуги (работники регистратуры, справочной, приемного отделения и прочие) при непосредственном обращении в организацию (в % от общего числа опрошенных получателей услуг).</t>
  </si>
  <si>
    <t>4.2. Доля получателей услуг, удовлетворенных доброжелательностью, вежливостью работников организации (учреждения), обеспечивающих непосредственное оказание услуги (социальные работники, работники, осуществляющие экспертно-реабилитационную диагностику и прочие) при обращении в организацию (учреждение) (в % от общего числа опрошенных получателей услуг)</t>
  </si>
  <si>
    <t>4.3. Доля получателей услуг, удовлетворенных доброжелательностью, вежливостью работников организации (учреждения)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(жалоб, предложений), записи на прием (получение услуги), получение консультации по оказываемым услугам и пр.) (в % от общего числа опрошенных получателей услуг)</t>
  </si>
  <si>
    <t>5.1. Доля получателей услуг, которые готовы рекомендовать организацию (учреждение) родственникам и знакомым (могли бы ее рекомендовать, если бы была возможность выбора организации (учреждения) (в % от общего числа опрошенных получателей услуг)</t>
  </si>
  <si>
    <t>5.2. Доля получателей услуг, удовлетворенных организационными условиями оказания услуг - графиком работы организации (учреждения) (подразделения, отдельных специалистов, графиком прихода социального работника на дом и др.) (в % от общего числа опрошенных получателей услуг)</t>
  </si>
  <si>
    <t>5.3. Доля получателей услуг, удовлетворенных в целом условиями оказания услуг в организации (учреждении) (в % от общего числа опрошенных получателей услуг)</t>
  </si>
  <si>
    <t>Итого по критерию</t>
  </si>
  <si>
    <t>Общий балл</t>
  </si>
  <si>
    <t>1.2.1. Наличие и функционирование на официальном сайте организации дистанционных способов взаимодействия с получателями услуг:
- телефона, 
- электронной почты, 
- электронных сервисов (форма для подачи электронного обращения/ жалобы/предложения; раздел «Часто задаваемые вопросы»; получение консультации по оказываемым услугам и пр.);
- обеспечение технической возможности выражения получателями социальных услуг о качестве оказания услуг (наличие анкеты для опроса граждан или гиперссылки на нее)</t>
  </si>
  <si>
    <t>3.2.1. Наличие в организации условий доступности, позволяющих инвалидам получать услуги наравне с другими:
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в сети «Интернет» для инвалидов по зрению;
- помощь, оказываемая работниками организации, прошедшими необходимое обучение (инструктирование);
- наличие возможности предоставления услуги в дистанционном режиме или на дому</t>
  </si>
  <si>
    <t>3.1.1. Наличие на территории, прилегающей к организации и в ее помещениях:
- оборудованных входных групп пандусами/подъемными платформами;
- выделенных стоянок для автотранспортных средств инвалидов;
- адаптированных лифтов, поручней, расширенных дверных проемов;
- сменных кресел-колясок;
- специально оборудованных санитарно-гигиенических помещений в организации</t>
  </si>
  <si>
    <t>2.1.1. Обеспечение в организации социального обслуживания комфортных условий предоставления услуг:
- наличие комфортной зоны отдыха (ожидания), оборудованной соответствующей мебелью;
- наличие и понятность навигации внутри организации (учреждения);
- наличие и доступность питьевой воды;
- наличие и доступность санитарно-гигиенических помещений (в том числе чистота помещений, наличие мыла, воды, туалетной бумаги и пр.);
- санитарное состояние помещений организаций;
- транспортная доступность (возможность доехать до организации (учреждения) на общественном транспорте, наличие парковки);
- доступность записи на получение услуги (по телефону, с использованием информационно-телекоммуникационной сети «Интернет» на официальном сайте организации (учреждения), на «Едином портале государственных и муниципальных услуг (функций)», при личном посещении в регистратуре или у специалиста и пр.).</t>
  </si>
  <si>
    <t>2.1.1. Обеспечение в организации социального обслуживания комфортных условий предоставления услуг:
- наличие комфортной зоны отдыха (ожидания), оборудованной соответствующей мебелью,
- наличие и понятность навигации внутри образовательной организации;
- наличие и доступность питьевой воды;
- наличие и доступность санитарно-гигиенических помещений (чистота помещений);
- наличие мыла, воды, туалетной бумаги в санитарно-гигиенических помещениях;
- санитарное состояние помещений образовательной организации.</t>
  </si>
  <si>
    <t xml:space="preserve">1.1. Соответствие информации о деятельности организации (учреждения), размещенной на общедоступных информационных ресурсах, перечню информации и требованиям к ней, установленным нормативными правовыми актами:
- на информационных стендах в помещении организации (учреждения);
- на официальном сайте организации (учреждения) в информационно- телекоммуникационной сети «Интернет».
</t>
  </si>
  <si>
    <t>1.2. Наличие и функционирование на официальном сайте организации (учреждения) в информационно-телекоммуникационной сети «Интернет» дистанционных способов обратной связи и взаимодействия с получателями услуг</t>
  </si>
  <si>
    <t>1.3. Доля получателей услуг, удовлетворенных открытостью, полнотой и доступностью информации о деятельности организации (учреждения), размещенной на информационных стендах, на официальном сайте в информационно-телекоммуникационной сети «Интернет» (в % от общего числа опрошенных получателей услуг).</t>
  </si>
  <si>
    <t xml:space="preserve">2.1. Обеспечение в организации комфортных условий для предоставления услуг </t>
  </si>
  <si>
    <t>3.1. Оборудование территории, прилегающей к организации (учреждению), и ее помещений с учетом доступности для инвалидов</t>
  </si>
  <si>
    <t>3.2. Обеспечение в организации (учреждении) условий доступности, позволяющих инвалидам получать услуги наравне с другими</t>
  </si>
  <si>
    <t>3.3. Доля получателей услуг, удовлетворенных доступностью услуг для инвалидов (в % от общего числа опрошенных получателей услуг – инвалидов)</t>
  </si>
  <si>
    <t>5.2.1 Удовлетворенность получателей услуг организационными условиями оказания услуг: - графиком работы организации</t>
  </si>
  <si>
    <t>Муниципальное образовательное бюджетное учреждение дополнительного образования дом детского творчества «Радуга» муниципального района Стерлитамакский район Республики Башкортостан</t>
  </si>
  <si>
    <t>Муниципальное общеобразовательное бюджетное учреждение средняя общеобразовательная школа с.Алатана муниципального района Стерлитамакский район Республики Башкортостан</t>
  </si>
  <si>
    <t>Муниципальное общеобразовательное бюджетное учреждение средняя общеобразовательная школа с. Аючево им. Рима Янгузина муниципального района Стерлитамакский район Республики Башкортостан</t>
  </si>
  <si>
    <t>Муниципальное общеобразовательное бюджетное учреждение средняя общеобразовательная школа с. Большой Куганак муниципального района Стерлитамакский район Республики Башкортостан</t>
  </si>
  <si>
    <t>Муниципальное общеобразовательное бюджетное учреждение средняя общеобразовательная школа с. Васильевка муниципального района Стерлитамакский район Республики Башкортостан</t>
  </si>
  <si>
    <t>Муниципальное общеобразовательное бюджетное учреждение средняя общеобразовательная школа д. Золотоношка муниципального района Стерлитамакский район Республики Башкортостан</t>
  </si>
  <si>
    <t>Муниципальное общеобразовательное бюджетное учреждение средняя общеобразовательная школа с. Ишпарсово муниципального района Стерлитамакский район Республики Башкортостан</t>
  </si>
  <si>
    <t>Муниципальное общеобразовательное бюджетное учреждение средняя общеобразовательная школа с. Бельское муниципального района Стерлитамакский район Республики Башкортостан</t>
  </si>
  <si>
    <t>Муниципальное общеобразовательное бюджетное учреждение средняя общеобразовательная школа с. Наумовка муниципального района Стерлитамакский район Республики Башкортостан</t>
  </si>
  <si>
    <t>Муниципальное общеобразовательное бюджетное учреждение средняя общеобразовательная школа с. Николаевка муниципального района Стерлитамакский район Республики Башкортостан</t>
  </si>
  <si>
    <t>Муниципальное общеобразовательное бюджетное учреждение средняя общеобразовательная школа с. Новое Барятино муниципального района Стерлитамакский район Республики Башкортостан</t>
  </si>
  <si>
    <t>Муниципальное общеобразовательное бюджетное учреждение средняя общеобразовательная школа с. Новофедоровское муниципального района Стерлитамакский район Республики Башкортостан</t>
  </si>
  <si>
    <t>Муниципальное общеобразовательное бюджетное учреждение средняя общеобразовательная школа с. Покровка муниципального района Стерлитамакский район Республики Башкортостан</t>
  </si>
  <si>
    <t>Муниципальное общеобразовательное бюджетное учреждение средняя общеобразовательная школа с. Тюрюшля муниципального района Стерлитамакский район Республики Башкортостан</t>
  </si>
  <si>
    <t>Муниципальное общеобразовательное бюджетное учреждение средняя общеобразовательная школа д. Чуртан муниципального района Стерлитамакский район Республики Башкортостан</t>
  </si>
  <si>
    <t>Муниципальное общеобразовательное бюджетное учреждение начальная общеобразовательная школа д. Кучербаево муниципального района Стерлитамакский район Республики Башкортостан</t>
  </si>
  <si>
    <t>Муниципальное общеобразовательное бюджетное учреждение основная общеобразовательная школа с. Мариинский муниципального района Стерлитамакский район Республики Башкортостан</t>
  </si>
  <si>
    <t>Муниципальное общеобразовательное бюджетное учреждение начальная школа - детский сад д. Бугуруслановка муниципального района Стерлитамакский район Республики Башкортостан</t>
  </si>
  <si>
    <t>Муниципальное бюджетное дошкольное образовательное учреждение детский сад с. Айгулево муниципального района Стерлитамакский район Республики Башкортостан</t>
  </si>
  <si>
    <t>Муниципальное бюджетное дошкольное образовательное учреждение детский сад с. Большой Куганак муниципального района Стерлитамакский район Республики Башкортостан</t>
  </si>
  <si>
    <t>Муниципальное бюджетное дошкольное образовательное учреждение детский сад с. Верхние Услы муниципального района Стерлитамакский район Республики Башкортостан</t>
  </si>
  <si>
    <t>Муниципальное бюджетное дошкольное образовательное учреждение детский сад с. Косяковка муниципального района Стерлитамакский район Республики Башкортостан</t>
  </si>
  <si>
    <t>Муниципальное дошкольное образовательное автономное учреждение детский сад с. Наумовка муниципального района Стерлитамакский район Республики Башкортостан</t>
  </si>
  <si>
    <t>Муниципальное бюджетное дошкольное образовательное учреждение детский сад с. Новое Барятино муниципального района Стерлитамакский район Республики Башкортостан</t>
  </si>
  <si>
    <t>Муниципальное бюджетное дошкольное образовательное учреждение детский сад с. Новый Краснояр муниципального района Стерлитамакский район Республики Башкортостан</t>
  </si>
  <si>
    <t>Муниципальное бюджетное дошкольное образовательное учреждение детский сад с. Нижние Услы муниципального района Стерлитамакский район Республики Башкортостан</t>
  </si>
  <si>
    <t>Муниципальное бюджетное дошкольное образовательное учреждение детский сад д. Новая Васильевка муниципального района Стерлитамакский район Республики Башкортостан</t>
  </si>
  <si>
    <t>Муниципальное дошкольное образовательное автономное учреждение детский сад с. Октябрьское муниципального района Стерлитамакский район Республики Башкортостан</t>
  </si>
  <si>
    <t>Муниципальное дошкольное образовательное автономное учреждение детский сад c. Загородный муниципального района Стерлитамакский район Республики Башкортостан</t>
  </si>
  <si>
    <t>Муниципальное бюджетное дошкольное образовательное учреждение детский сад с. Первомайское муниципального района Стерлитамакский район Республики Башкортостан</t>
  </si>
  <si>
    <t>Муниципальное бюджетное дошкольное образовательное учреждение детский сад д. Подлесное муниципального района Стерлитамакский район Республики Башкортостан</t>
  </si>
  <si>
    <t>Муниципальное дошкольное образовательное автономное учреждение центр развития ребенка детский сад с. Рощинский муниципального района Стерлитамакский район Республики Башкортостан</t>
  </si>
  <si>
    <t>Муниципальное бюджетное дошкольное образовательное учреждение детский сад с. Тюрюшля муниципального района Стерлитамакский район Республики Башкортостан</t>
  </si>
  <si>
    <t>Муниципальное образовательное бюджетное учреждение дополнительного образования Детская школа искусств муниципального района Стерлитамакский район Республики Башкортостан</t>
  </si>
  <si>
    <t>453149, РБ, Стерлитамакский район, с. Большой Куганак, ул. Ленина, д. 2 а.</t>
  </si>
  <si>
    <t>453154, РБ, Стерлитамакский район, с. Забельское, ул. Школьная, д. 2.</t>
  </si>
  <si>
    <t>453142, РБ, Стерлитамакский район, с. Аючево, ул. Школьная, д. 9.</t>
  </si>
  <si>
    <t>453149, РБ, Стерлитамакский район, с. Большой Куганак, ул. Ленина д. 5.</t>
  </si>
  <si>
    <t>453160, РБ, Стерлитамакский район, с. Васильевка, ул. Оренбургский тракт, д. 60а.</t>
  </si>
  <si>
    <t>453143, РБ, Стерлитамакский район, д. Золотоношка, ул. Центральная, д. 16 б.</t>
  </si>
  <si>
    <t>453152, РБ, Стерлитамакский район, с. Ишпарсово, ул Школьная, д. 6а.</t>
  </si>
  <si>
    <t>453119, РБ, Стерлитамакский район, с. Бельское, ул. Школьная, д. 2.</t>
  </si>
  <si>
    <t>453167,РБ, Стерлитамакский район, с. Наумовка, ул. Ленина, д. 18.</t>
  </si>
  <si>
    <t>453145, РБ, Стерлитамакский район, с. Николаевка, ул. Северная, д. 1б.</t>
  </si>
  <si>
    <t>453151, РБ, Стерлитамакский район, с. Новое Барятино, ул. Дружбы, д. 26.</t>
  </si>
  <si>
    <t>453142, РБ, Стерлитамакский район, с. Новофедоровское, ул. Центральная, д. 20в.</t>
  </si>
  <si>
    <t>453156, РБ, Стерлитамакский район, с. Покровка, ул. Ленина, д. 9.</t>
  </si>
  <si>
    <t>453144, РБ, Стерлитамакский район, с. Тюрюшля, ул. Центральная, д. 46а.</t>
  </si>
  <si>
    <t>453163, РБ, Стерлитамакский район, д. Чуртан, ул. Молодежная, д. 5е.</t>
  </si>
  <si>
    <t>453162, РБ, Стерлитамакский район, д. Кучербаево, ул. Мира, д. 87.</t>
  </si>
  <si>
    <t>453140, РБ, Стерлитамакский район, с. Мариинский, ул. Молодежная, д. 2А.</t>
  </si>
  <si>
    <t>453148, РБ, Стерлитамакский район, д. Бугуруслановка, ул. Садовая, д. 36А.</t>
  </si>
  <si>
    <t>453141, РБ, Стерлитамакский район, с. Айгулево, ул. Центральная, д. 40 а.</t>
  </si>
  <si>
    <t>453149, РБ, Стерлитамакский район, с. Большой Куганак, ул. Ленина, д. 11 а.</t>
  </si>
  <si>
    <t>453163, РБ, Стерлитамакский район, с. Верхние Услы, ул. Советская, д. 39/1.</t>
  </si>
  <si>
    <t>453105, РБ, Стерлитамакский район, с. Косяковка, ул. Молодёжная, д. 4.</t>
  </si>
  <si>
    <t>453167, РБ, Стерлитамакский район, с. Наумовка, ул. Ленина, д. 67.</t>
  </si>
  <si>
    <t>453151, РБ, Стерлитамакский район, с. Новое Барятино, ул. Дружбы, д. 24.</t>
  </si>
  <si>
    <t>453153, РБ, Стерлитамакский район, с. Новый Краснояр, ул. Мира, д. 25.</t>
  </si>
  <si>
    <t>453163, РБ, Стерлитамакский район, с. Нижние Услы, ул. И. Насыри, д. 46 а.</t>
  </si>
  <si>
    <t>453160, РБ, Стерлитамакский район, д. Новая Васильевка, ул. Центральная, д. 23.</t>
  </si>
  <si>
    <t>453147, РБ, Стерлитамакский район, с. Октябрьское, ул. Весенняя, д. 16 а.</t>
  </si>
  <si>
    <t>453140, РБ, Стерлитамакский район, с. Загородный, д. Садовая, д. 15.</t>
  </si>
  <si>
    <t>453164, РБ, Стерлитамакский район, с. Первомайское, ул. Школьная, д. 4 а.</t>
  </si>
  <si>
    <t>453152, РБ, Стерлитамакский район, д. Подлесное, ул. Центральная, д. 14.</t>
  </si>
  <si>
    <t>453137, РБ, Стерлитамакский район, с. Рощинский, ул. Майская, д. 14.</t>
  </si>
  <si>
    <t>453144, РБ, Стерлитамакский район, с. Тюрюшля, ул. Центральная, д. 43 и.</t>
  </si>
  <si>
    <t>453167, РБ, Стерлитамакский район, с. Наумовка, ул. Ленина, 22.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</si>
</sst>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1"/>
      <color theme="2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0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9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vertical="center" wrapText="1"/>
    </xf>
    <xf numFmtId="0" fontId="10" fillId="11" borderId="1" xfId="0" applyFont="1" applyFill="1" applyBorder="1" applyAlignment="1">
      <alignment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/>
    </xf>
    <xf numFmtId="164" fontId="6" fillId="11" borderId="1" xfId="0" applyNumberFormat="1" applyFont="1" applyFill="1" applyBorder="1" applyAlignment="1">
      <alignment horizontal="center" vertical="center"/>
    </xf>
    <xf numFmtId="164" fontId="2" fillId="10" borderId="1" xfId="0" applyNumberFormat="1" applyFont="1" applyFill="1" applyBorder="1" applyAlignment="1">
      <alignment horizontal="center" vertical="center" wrapText="1"/>
    </xf>
    <xf numFmtId="164" fontId="2" fillId="10" borderId="1" xfId="0" applyNumberFormat="1" applyFont="1" applyFill="1" applyBorder="1" applyAlignment="1">
      <alignment horizontal="center" vertical="center"/>
    </xf>
    <xf numFmtId="164" fontId="6" fillId="10" borderId="1" xfId="0" applyNumberFormat="1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164" fontId="2" fillId="11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164" fontId="2" fillId="1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="70" zoomScaleNormal="70" workbookViewId="0">
      <pane xSplit="6" ySplit="6" topLeftCell="T14" activePane="bottomRight" state="frozen"/>
      <selection pane="topRight" activeCell="G1" sqref="G1"/>
      <selection pane="bottomLeft" activeCell="A7" sqref="A7"/>
      <selection pane="bottomRight" activeCell="X16" sqref="X16"/>
    </sheetView>
  </sheetViews>
  <sheetFormatPr defaultRowHeight="15"/>
  <cols>
    <col min="1" max="1" width="5.5703125" style="36" customWidth="1"/>
    <col min="2" max="3" width="36.140625" style="37" customWidth="1"/>
    <col min="4" max="4" width="26.28515625" style="42" customWidth="1"/>
    <col min="5" max="14" width="25.7109375" style="42" customWidth="1"/>
    <col min="15" max="16" width="25.7109375" style="43" customWidth="1"/>
    <col min="17" max="18" width="32.5703125" style="43" customWidth="1"/>
    <col min="19" max="20" width="36.28515625" style="43" customWidth="1"/>
    <col min="21" max="24" width="25.7109375" style="43" customWidth="1"/>
    <col min="25" max="25" width="30" style="44" customWidth="1"/>
    <col min="26" max="16384" width="9.140625" style="43"/>
  </cols>
  <sheetData>
    <row r="1" spans="1:26" s="34" customFormat="1" ht="30" customHeight="1">
      <c r="A1" s="66"/>
      <c r="B1" s="79"/>
      <c r="C1" s="69" t="s">
        <v>23</v>
      </c>
      <c r="D1" s="80" t="s">
        <v>0</v>
      </c>
      <c r="E1" s="81"/>
      <c r="F1" s="81"/>
      <c r="G1" s="81"/>
      <c r="H1" s="81"/>
      <c r="I1" s="86" t="s">
        <v>36</v>
      </c>
      <c r="J1" s="82" t="s">
        <v>9</v>
      </c>
      <c r="K1" s="83"/>
      <c r="L1" s="83" t="s">
        <v>36</v>
      </c>
      <c r="M1" s="84" t="s">
        <v>12</v>
      </c>
      <c r="N1" s="85"/>
      <c r="O1" s="85"/>
      <c r="P1" s="75" t="s">
        <v>36</v>
      </c>
      <c r="Q1" s="73" t="s">
        <v>15</v>
      </c>
      <c r="R1" s="74"/>
      <c r="S1" s="74"/>
      <c r="T1" s="77" t="s">
        <v>36</v>
      </c>
      <c r="U1" s="71" t="s">
        <v>19</v>
      </c>
      <c r="V1" s="72"/>
      <c r="W1" s="72"/>
      <c r="X1" s="78" t="s">
        <v>36</v>
      </c>
      <c r="Y1" s="69" t="s">
        <v>37</v>
      </c>
    </row>
    <row r="2" spans="1:26" s="35" customFormat="1" ht="51.75" customHeight="1">
      <c r="A2" s="66"/>
      <c r="B2" s="79"/>
      <c r="C2" s="69"/>
      <c r="D2" s="80" t="s">
        <v>43</v>
      </c>
      <c r="E2" s="76"/>
      <c r="F2" s="24" t="s">
        <v>44</v>
      </c>
      <c r="G2" s="80" t="s">
        <v>45</v>
      </c>
      <c r="H2" s="69"/>
      <c r="I2" s="70"/>
      <c r="J2" s="25" t="s">
        <v>46</v>
      </c>
      <c r="K2" s="25" t="s">
        <v>29</v>
      </c>
      <c r="L2" s="76"/>
      <c r="M2" s="26" t="s">
        <v>47</v>
      </c>
      <c r="N2" s="26" t="s">
        <v>48</v>
      </c>
      <c r="O2" s="26" t="s">
        <v>49</v>
      </c>
      <c r="P2" s="76"/>
      <c r="Q2" s="27" t="s">
        <v>30</v>
      </c>
      <c r="R2" s="27" t="s">
        <v>31</v>
      </c>
      <c r="S2" s="27" t="s">
        <v>32</v>
      </c>
      <c r="T2" s="70"/>
      <c r="U2" s="28" t="s">
        <v>33</v>
      </c>
      <c r="V2" s="28" t="s">
        <v>34</v>
      </c>
      <c r="W2" s="28" t="s">
        <v>35</v>
      </c>
      <c r="X2" s="70"/>
      <c r="Y2" s="70"/>
    </row>
    <row r="3" spans="1:26" s="35" customFormat="1" ht="70.5" customHeight="1">
      <c r="A3" s="66"/>
      <c r="B3" s="79"/>
      <c r="C3" s="76"/>
      <c r="D3" s="29" t="s">
        <v>1</v>
      </c>
      <c r="E3" s="29" t="s">
        <v>2</v>
      </c>
      <c r="F3" s="29" t="s">
        <v>5</v>
      </c>
      <c r="G3" s="29" t="s">
        <v>6</v>
      </c>
      <c r="H3" s="29" t="s">
        <v>7</v>
      </c>
      <c r="I3" s="70"/>
      <c r="J3" s="30" t="s">
        <v>41</v>
      </c>
      <c r="K3" s="30" t="s">
        <v>10</v>
      </c>
      <c r="L3" s="76"/>
      <c r="M3" s="31" t="s">
        <v>40</v>
      </c>
      <c r="N3" s="31" t="s">
        <v>39</v>
      </c>
      <c r="O3" s="31" t="s">
        <v>14</v>
      </c>
      <c r="P3" s="76"/>
      <c r="Q3" s="32" t="s">
        <v>16</v>
      </c>
      <c r="R3" s="32" t="s">
        <v>17</v>
      </c>
      <c r="S3" s="32" t="s">
        <v>18</v>
      </c>
      <c r="T3" s="70"/>
      <c r="U3" s="33" t="s">
        <v>20</v>
      </c>
      <c r="V3" s="33" t="s">
        <v>50</v>
      </c>
      <c r="W3" s="33" t="s">
        <v>21</v>
      </c>
      <c r="X3" s="70"/>
      <c r="Y3" s="70"/>
    </row>
    <row r="4" spans="1:26" s="36" customFormat="1">
      <c r="A4" s="22"/>
      <c r="B4" s="12"/>
      <c r="C4" s="12"/>
      <c r="D4" s="22" t="s">
        <v>3</v>
      </c>
      <c r="E4" s="22" t="s">
        <v>4</v>
      </c>
      <c r="F4" s="22" t="s">
        <v>4</v>
      </c>
      <c r="G4" s="21" t="s">
        <v>8</v>
      </c>
      <c r="H4" s="21" t="s">
        <v>8</v>
      </c>
      <c r="I4" s="21"/>
      <c r="J4" s="22" t="s">
        <v>3</v>
      </c>
      <c r="K4" s="21" t="s">
        <v>8</v>
      </c>
      <c r="L4" s="21"/>
      <c r="M4" s="22" t="s">
        <v>3</v>
      </c>
      <c r="N4" s="22" t="s">
        <v>13</v>
      </c>
      <c r="O4" s="22" t="s">
        <v>11</v>
      </c>
      <c r="P4" s="22"/>
      <c r="Q4" s="22" t="s">
        <v>11</v>
      </c>
      <c r="R4" s="22" t="s">
        <v>11</v>
      </c>
      <c r="S4" s="22" t="s">
        <v>11</v>
      </c>
      <c r="T4" s="22"/>
      <c r="U4" s="22" t="s">
        <v>11</v>
      </c>
      <c r="V4" s="22" t="s">
        <v>11</v>
      </c>
      <c r="W4" s="22" t="s">
        <v>11</v>
      </c>
      <c r="X4" s="22"/>
      <c r="Y4" s="45"/>
    </row>
    <row r="5" spans="1:26" s="39" customFormat="1" ht="105">
      <c r="A5" s="14">
        <v>1</v>
      </c>
      <c r="B5" s="50" t="s">
        <v>51</v>
      </c>
      <c r="C5" s="50" t="s">
        <v>85</v>
      </c>
      <c r="D5" s="65">
        <f>(Учреждения_данные!E3+Учреждения_данные!E4)/2*0.3</f>
        <v>15.559006211180126</v>
      </c>
      <c r="E5" s="65"/>
      <c r="F5" s="18">
        <f>Учреждения_данные!E5*0.3</f>
        <v>30</v>
      </c>
      <c r="G5" s="65">
        <f>(Учреждения_данные!E6+Учреждения_данные!E7)/2*0.4</f>
        <v>40</v>
      </c>
      <c r="H5" s="65"/>
      <c r="I5" s="52">
        <f t="shared" ref="I5:I24" si="0">D5+F5+G5</f>
        <v>85.559006211180133</v>
      </c>
      <c r="J5" s="52">
        <f>Учреждения_данные!E8*0.5</f>
        <v>50</v>
      </c>
      <c r="K5" s="52">
        <f>Учреждения_данные!E9*0.5</f>
        <v>43.243243243243242</v>
      </c>
      <c r="L5" s="52">
        <f>J5+K5</f>
        <v>93.243243243243242</v>
      </c>
      <c r="M5" s="17">
        <f>Учреждения_данные!E10*0.3</f>
        <v>18</v>
      </c>
      <c r="N5" s="17">
        <f>Учреждения_данные!E11*0.4</f>
        <v>16</v>
      </c>
      <c r="O5" s="17">
        <f>Учреждения_данные!E12*0.3</f>
        <v>30</v>
      </c>
      <c r="P5" s="17">
        <f t="shared" ref="P5:P24" si="1">M5+N5+O5</f>
        <v>64</v>
      </c>
      <c r="Q5" s="17">
        <f>Учреждения_данные!E13*0.4</f>
        <v>38.918918918918926</v>
      </c>
      <c r="R5" s="17">
        <f>Учреждения_данные!E14*0.4</f>
        <v>38.918918918918926</v>
      </c>
      <c r="S5" s="17">
        <f>Учреждения_данные!E15*0.2</f>
        <v>19.354838709677423</v>
      </c>
      <c r="T5" s="17">
        <f t="shared" ref="T5:T24" si="2">Q5+R5+S5</f>
        <v>97.192676547515276</v>
      </c>
      <c r="U5" s="17">
        <f>Учреждения_данные!E16*0.3</f>
        <v>28.378378378378379</v>
      </c>
      <c r="V5" s="17">
        <f>Учреждения_данные!E17*0.2</f>
        <v>19.459459459459463</v>
      </c>
      <c r="W5" s="17">
        <f>Учреждения_данные!E18*0.5</f>
        <v>48.648648648648653</v>
      </c>
      <c r="X5" s="17">
        <f t="shared" ref="X5:X24" si="3">U5+V5+W5</f>
        <v>96.486486486486484</v>
      </c>
      <c r="Y5" s="46">
        <f t="shared" ref="Y5:Y38" si="4">I5+L5+P5+T5+X5</f>
        <v>436.48141248842512</v>
      </c>
      <c r="Z5" s="38"/>
    </row>
    <row r="6" spans="1:26" s="39" customFormat="1" ht="90">
      <c r="A6" s="54">
        <v>2</v>
      </c>
      <c r="B6" s="56" t="s">
        <v>52</v>
      </c>
      <c r="C6" s="56" t="s">
        <v>86</v>
      </c>
      <c r="D6" s="67">
        <f>(Учреждения_данные!H3+Учреждения_данные!H4)/2*0.3</f>
        <v>17.096273291925463</v>
      </c>
      <c r="E6" s="67"/>
      <c r="F6" s="63">
        <f>Учреждения_данные!H5*0.3</f>
        <v>30</v>
      </c>
      <c r="G6" s="67">
        <f>(Учреждения_данные!H6+Учреждения_данные!H7)/2*0.4</f>
        <v>40</v>
      </c>
      <c r="H6" s="67"/>
      <c r="I6" s="63">
        <f t="shared" si="0"/>
        <v>87.096273291925456</v>
      </c>
      <c r="J6" s="63">
        <f>Учреждения_данные!H8*0.5</f>
        <v>50</v>
      </c>
      <c r="K6" s="63">
        <f>Учреждения_данные!H9*0.5</f>
        <v>50</v>
      </c>
      <c r="L6" s="63">
        <f t="shared" ref="L6:L24" si="5">J6+K6</f>
        <v>100</v>
      </c>
      <c r="M6" s="64">
        <f>Учреждения_данные!H10*0.3</f>
        <v>0</v>
      </c>
      <c r="N6" s="64">
        <f>Учреждения_данные!H11*0.4</f>
        <v>16</v>
      </c>
      <c r="O6" s="64">
        <f>Учреждения_данные!H12*0.3</f>
        <v>30</v>
      </c>
      <c r="P6" s="64">
        <f t="shared" si="1"/>
        <v>46</v>
      </c>
      <c r="Q6" s="64">
        <f>Учреждения_данные!H13*0.4</f>
        <v>40</v>
      </c>
      <c r="R6" s="64">
        <f>Учреждения_данные!H14*0.4</f>
        <v>40</v>
      </c>
      <c r="S6" s="64">
        <f>Учреждения_данные!H15*0.2</f>
        <v>13.333333333333332</v>
      </c>
      <c r="T6" s="64">
        <f t="shared" si="2"/>
        <v>93.333333333333329</v>
      </c>
      <c r="U6" s="64">
        <f>Учреждения_данные!H16*0.3</f>
        <v>30</v>
      </c>
      <c r="V6" s="64">
        <f>Учреждения_данные!H17*0.2</f>
        <v>15</v>
      </c>
      <c r="W6" s="64">
        <f>Учреждения_данные!H18*0.5</f>
        <v>50</v>
      </c>
      <c r="X6" s="64">
        <f t="shared" si="3"/>
        <v>95</v>
      </c>
      <c r="Y6" s="59">
        <f t="shared" si="4"/>
        <v>421.42960662525877</v>
      </c>
      <c r="Z6" s="38"/>
    </row>
    <row r="7" spans="1:26" s="39" customFormat="1" ht="105" customHeight="1">
      <c r="A7" s="54">
        <v>3</v>
      </c>
      <c r="B7" s="56" t="s">
        <v>53</v>
      </c>
      <c r="C7" s="56" t="s">
        <v>87</v>
      </c>
      <c r="D7" s="67">
        <f>(Учреждения_данные!K3+Учреждения_данные!K4)/2*0.3</f>
        <v>19.891304347826086</v>
      </c>
      <c r="E7" s="67"/>
      <c r="F7" s="63">
        <f>Учреждения_данные!K5*0.3</f>
        <v>27</v>
      </c>
      <c r="G7" s="67">
        <f>(Учреждения_данные!K6+Учреждения_данные!K7)/2*0.4</f>
        <v>40</v>
      </c>
      <c r="H7" s="67"/>
      <c r="I7" s="63">
        <f t="shared" si="0"/>
        <v>86.891304347826093</v>
      </c>
      <c r="J7" s="63">
        <f>Учреждения_данные!K8*0.5</f>
        <v>50</v>
      </c>
      <c r="K7" s="63">
        <f>Учреждения_данные!K9*0.5</f>
        <v>50</v>
      </c>
      <c r="L7" s="63">
        <f t="shared" si="5"/>
        <v>100</v>
      </c>
      <c r="M7" s="64">
        <f>Учреждения_данные!K10*0.3</f>
        <v>18</v>
      </c>
      <c r="N7" s="64">
        <f>Учреждения_данные!K11*0.4</f>
        <v>8</v>
      </c>
      <c r="O7" s="64">
        <f>Учреждения_данные!K12*0.3</f>
        <v>30</v>
      </c>
      <c r="P7" s="64">
        <f t="shared" si="1"/>
        <v>56</v>
      </c>
      <c r="Q7" s="64">
        <f>Учреждения_данные!K13*0.4</f>
        <v>40</v>
      </c>
      <c r="R7" s="64">
        <f>Учреждения_данные!K14*0.4</f>
        <v>40</v>
      </c>
      <c r="S7" s="64">
        <f>Учреждения_данные!K15*0.2</f>
        <v>20</v>
      </c>
      <c r="T7" s="64">
        <f t="shared" si="2"/>
        <v>100</v>
      </c>
      <c r="U7" s="64">
        <f>Учреждения_данные!K16*0.3</f>
        <v>30</v>
      </c>
      <c r="V7" s="64">
        <f>Учреждения_данные!K17*0.2</f>
        <v>20</v>
      </c>
      <c r="W7" s="64">
        <f>Учреждения_данные!K18*0.5</f>
        <v>50</v>
      </c>
      <c r="X7" s="64">
        <f t="shared" si="3"/>
        <v>100</v>
      </c>
      <c r="Y7" s="59">
        <f t="shared" si="4"/>
        <v>442.89130434782612</v>
      </c>
      <c r="Z7" s="38"/>
    </row>
    <row r="8" spans="1:26" s="39" customFormat="1" ht="90">
      <c r="A8" s="14">
        <v>4</v>
      </c>
      <c r="B8" s="50" t="s">
        <v>54</v>
      </c>
      <c r="C8" s="50" t="s">
        <v>88</v>
      </c>
      <c r="D8" s="65">
        <f>(Учреждения_данные!N3+Учреждения_данные!N4)/2*0.3</f>
        <v>17.515527950310556</v>
      </c>
      <c r="E8" s="65"/>
      <c r="F8" s="18">
        <f>Учреждения_данные!N5*0.3</f>
        <v>30</v>
      </c>
      <c r="G8" s="65">
        <f>(Учреждения_данные!N6+Учреждения_данные!N7)/2*0.4</f>
        <v>38.188653451811341</v>
      </c>
      <c r="H8" s="65"/>
      <c r="I8" s="52">
        <f t="shared" si="0"/>
        <v>85.70418140212189</v>
      </c>
      <c r="J8" s="52">
        <f>Учреждения_данные!N8*0.5</f>
        <v>50</v>
      </c>
      <c r="K8" s="52">
        <f>Учреждения_данные!N9*0.5</f>
        <v>45.75</v>
      </c>
      <c r="L8" s="52">
        <f t="shared" si="5"/>
        <v>95.75</v>
      </c>
      <c r="M8" s="52">
        <f>Учреждения_данные!N10*0.3</f>
        <v>24</v>
      </c>
      <c r="N8" s="52">
        <f>Учреждения_данные!N11*0.4</f>
        <v>40</v>
      </c>
      <c r="O8" s="17">
        <f>Учреждения_данные!N12*0.3</f>
        <v>30</v>
      </c>
      <c r="P8" s="17">
        <f t="shared" si="1"/>
        <v>94</v>
      </c>
      <c r="Q8" s="17">
        <f>Учреждения_данные!N13*0.4</f>
        <v>37.800000000000004</v>
      </c>
      <c r="R8" s="17">
        <f>Учреждения_данные!N14*0.4</f>
        <v>38</v>
      </c>
      <c r="S8" s="17">
        <f>Учреждения_данные!N15*0.2</f>
        <v>19.428571428571431</v>
      </c>
      <c r="T8" s="17">
        <f t="shared" si="2"/>
        <v>95.228571428571442</v>
      </c>
      <c r="U8" s="17">
        <f>Учреждения_данные!N16*0.3</f>
        <v>27.15</v>
      </c>
      <c r="V8" s="17">
        <f>Учреждения_данные!N17*0.2</f>
        <v>19.400000000000002</v>
      </c>
      <c r="W8" s="17">
        <f>Учреждения_данные!N18*0.5</f>
        <v>46.75</v>
      </c>
      <c r="X8" s="17">
        <f t="shared" si="3"/>
        <v>93.3</v>
      </c>
      <c r="Y8" s="46">
        <f t="shared" si="4"/>
        <v>463.98275283069336</v>
      </c>
    </row>
    <row r="9" spans="1:26" s="39" customFormat="1" ht="105">
      <c r="A9" s="53">
        <v>5</v>
      </c>
      <c r="B9" s="55" t="s">
        <v>55</v>
      </c>
      <c r="C9" s="55" t="s">
        <v>89</v>
      </c>
      <c r="D9" s="68">
        <f>(Учреждения_данные!Q3+Учреждения_данные!Q4)/2*0.3</f>
        <v>20.636645962732917</v>
      </c>
      <c r="E9" s="68"/>
      <c r="F9" s="60">
        <f>Учреждения_данные!Q5*0.3</f>
        <v>30</v>
      </c>
      <c r="G9" s="68">
        <f>(Учреждения_данные!Q6+Учреждения_данные!Q7)/2*0.4</f>
        <v>39.375</v>
      </c>
      <c r="H9" s="68"/>
      <c r="I9" s="60">
        <f t="shared" si="0"/>
        <v>90.011645962732914</v>
      </c>
      <c r="J9" s="60">
        <f>Учреждения_данные!Q8*0.5</f>
        <v>50</v>
      </c>
      <c r="K9" s="60">
        <f>Учреждения_данные!Q9*0.5</f>
        <v>48.648648648648653</v>
      </c>
      <c r="L9" s="60">
        <f t="shared" si="5"/>
        <v>98.648648648648646</v>
      </c>
      <c r="M9" s="60">
        <f>Учреждения_данные!Q10*0.3</f>
        <v>6</v>
      </c>
      <c r="N9" s="60">
        <f>Учреждения_данные!Q11*0.4</f>
        <v>24</v>
      </c>
      <c r="O9" s="61">
        <f>Учреждения_данные!Q12*0.3</f>
        <v>30</v>
      </c>
      <c r="P9" s="61">
        <f t="shared" si="1"/>
        <v>60</v>
      </c>
      <c r="Q9" s="61">
        <f>Учреждения_данные!Q13*0.4</f>
        <v>40</v>
      </c>
      <c r="R9" s="61">
        <f>Учреждения_данные!Q14*0.4</f>
        <v>40</v>
      </c>
      <c r="S9" s="61">
        <f>Учреждения_данные!Q15*0.2</f>
        <v>20</v>
      </c>
      <c r="T9" s="61">
        <f t="shared" si="2"/>
        <v>100</v>
      </c>
      <c r="U9" s="61">
        <f>Учреждения_данные!Q16*0.3</f>
        <v>29.189189189189189</v>
      </c>
      <c r="V9" s="61">
        <f>Учреждения_данные!Q17*0.2</f>
        <v>19.459459459459463</v>
      </c>
      <c r="W9" s="61">
        <f>Учреждения_данные!Q18*0.5</f>
        <v>50</v>
      </c>
      <c r="X9" s="61">
        <f t="shared" si="3"/>
        <v>98.648648648648646</v>
      </c>
      <c r="Y9" s="62">
        <f t="shared" si="4"/>
        <v>447.30894326003022</v>
      </c>
    </row>
    <row r="10" spans="1:26" s="39" customFormat="1" ht="90">
      <c r="A10" s="14">
        <v>6</v>
      </c>
      <c r="B10" s="50" t="s">
        <v>56</v>
      </c>
      <c r="C10" s="50" t="s">
        <v>90</v>
      </c>
      <c r="D10" s="65">
        <f>(Учреждения_данные!T3+Учреждения_данные!T4)/2*0.3</f>
        <v>17.608695652173914</v>
      </c>
      <c r="E10" s="65"/>
      <c r="F10" s="18">
        <f>Учреждения_данные!T5*0.3</f>
        <v>27</v>
      </c>
      <c r="G10" s="65">
        <f>(Учреждения_данные!T6+Учреждения_данные!T7)/2*0.4</f>
        <v>40</v>
      </c>
      <c r="H10" s="65"/>
      <c r="I10" s="52">
        <f t="shared" si="0"/>
        <v>84.608695652173907</v>
      </c>
      <c r="J10" s="52">
        <f>Учреждения_данные!T8*0.5</f>
        <v>30</v>
      </c>
      <c r="K10" s="52">
        <f>Учреждения_данные!T9*0.5</f>
        <v>45</v>
      </c>
      <c r="L10" s="52">
        <f t="shared" si="5"/>
        <v>75</v>
      </c>
      <c r="M10" s="52">
        <f>Учреждения_данные!T10*0.3</f>
        <v>18</v>
      </c>
      <c r="N10" s="52">
        <f>Учреждения_данные!T11*0.4</f>
        <v>16</v>
      </c>
      <c r="O10" s="17">
        <f>Учреждения_данные!T12*0.3</f>
        <v>30</v>
      </c>
      <c r="P10" s="17">
        <f t="shared" si="1"/>
        <v>64</v>
      </c>
      <c r="Q10" s="17">
        <f>Учреждения_данные!T13*0.4</f>
        <v>36</v>
      </c>
      <c r="R10" s="17">
        <f>Учреждения_данные!T14*0.4</f>
        <v>36</v>
      </c>
      <c r="S10" s="17">
        <f>Учреждения_данные!T15*0.2</f>
        <v>16.666666666666668</v>
      </c>
      <c r="T10" s="17">
        <f t="shared" si="2"/>
        <v>88.666666666666671</v>
      </c>
      <c r="U10" s="17">
        <f>Учреждения_данные!T16*0.3</f>
        <v>21</v>
      </c>
      <c r="V10" s="17">
        <f>Учреждения_данные!T17*0.2</f>
        <v>20</v>
      </c>
      <c r="W10" s="17">
        <f>Учреждения_данные!T18*0.5</f>
        <v>45</v>
      </c>
      <c r="X10" s="17">
        <f t="shared" si="3"/>
        <v>86</v>
      </c>
      <c r="Y10" s="46">
        <f t="shared" si="4"/>
        <v>398.27536231884056</v>
      </c>
    </row>
    <row r="11" spans="1:26" s="39" customFormat="1" ht="90">
      <c r="A11" s="14">
        <v>7</v>
      </c>
      <c r="B11" s="50" t="s">
        <v>57</v>
      </c>
      <c r="C11" s="50" t="s">
        <v>91</v>
      </c>
      <c r="D11" s="65">
        <f>(Учреждения_данные!W3+Учреждения_данные!W4)/2*0.3</f>
        <v>17.515527950310556</v>
      </c>
      <c r="E11" s="65"/>
      <c r="F11" s="18">
        <f>Учреждения_данные!W5*0.3</f>
        <v>27</v>
      </c>
      <c r="G11" s="65">
        <f>(Учреждения_данные!W6+Учреждения_данные!W7)/2*0.4</f>
        <v>40</v>
      </c>
      <c r="H11" s="65"/>
      <c r="I11" s="52">
        <f t="shared" si="0"/>
        <v>84.515527950310556</v>
      </c>
      <c r="J11" s="52">
        <f>Учреждения_данные!W8*0.5</f>
        <v>50</v>
      </c>
      <c r="K11" s="52">
        <f>Учреждения_данные!W9*0.5</f>
        <v>46.05263157894737</v>
      </c>
      <c r="L11" s="52">
        <f t="shared" si="5"/>
        <v>96.05263157894737</v>
      </c>
      <c r="M11" s="52">
        <f>Учреждения_данные!W10*0.3</f>
        <v>6</v>
      </c>
      <c r="N11" s="52">
        <f>Учреждения_данные!W11*0.4</f>
        <v>16</v>
      </c>
      <c r="O11" s="17">
        <f>Учреждения_данные!W12*0.3</f>
        <v>30</v>
      </c>
      <c r="P11" s="17">
        <f t="shared" si="1"/>
        <v>52</v>
      </c>
      <c r="Q11" s="17">
        <f>Учреждения_данные!W13*0.4</f>
        <v>40</v>
      </c>
      <c r="R11" s="17">
        <f>Учреждения_данные!W14*0.4</f>
        <v>37.89473684210526</v>
      </c>
      <c r="S11" s="17">
        <f>Учреждения_данные!W15*0.2</f>
        <v>19.230769230769234</v>
      </c>
      <c r="T11" s="17">
        <f t="shared" si="2"/>
        <v>97.125506072874487</v>
      </c>
      <c r="U11" s="17">
        <f>Учреждения_данные!W16*0.3</f>
        <v>26.05263157894737</v>
      </c>
      <c r="V11" s="17">
        <f>Учреждения_данные!W17*0.2</f>
        <v>19.473684210526315</v>
      </c>
      <c r="W11" s="17">
        <f>Учреждения_данные!W18*0.5</f>
        <v>48.684210526315788</v>
      </c>
      <c r="X11" s="17">
        <f t="shared" si="3"/>
        <v>94.21052631578948</v>
      </c>
      <c r="Y11" s="46">
        <f t="shared" si="4"/>
        <v>423.90419191792188</v>
      </c>
    </row>
    <row r="12" spans="1:26" s="39" customFormat="1" ht="90">
      <c r="A12" s="14">
        <v>8</v>
      </c>
      <c r="B12" s="50" t="s">
        <v>58</v>
      </c>
      <c r="C12" s="50" t="s">
        <v>92</v>
      </c>
      <c r="D12" s="65">
        <f>(Учреждения_данные!Z3+Учреждения_данные!Z4)/2*0.3</f>
        <v>13.555900621118015</v>
      </c>
      <c r="E12" s="65"/>
      <c r="F12" s="18">
        <f>Учреждения_данные!Z5*0.3</f>
        <v>27</v>
      </c>
      <c r="G12" s="65">
        <f>(Учреждения_данные!Z6+Учреждения_данные!Z7)/2*0.4</f>
        <v>35.70967741935484</v>
      </c>
      <c r="H12" s="65"/>
      <c r="I12" s="52">
        <f t="shared" si="0"/>
        <v>76.26557804047286</v>
      </c>
      <c r="J12" s="52">
        <f>Учреждения_данные!Z8*0.5</f>
        <v>50</v>
      </c>
      <c r="K12" s="52">
        <f>Учреждения_данные!Z9*0.5</f>
        <v>44.736842105263158</v>
      </c>
      <c r="L12" s="52">
        <f t="shared" si="5"/>
        <v>94.73684210526315</v>
      </c>
      <c r="M12" s="52">
        <f>Учреждения_данные!Z10*0.3</f>
        <v>0</v>
      </c>
      <c r="N12" s="52">
        <f>Учреждения_данные!Z11*0.4</f>
        <v>24</v>
      </c>
      <c r="O12" s="17">
        <f>Учреждения_данные!Z12*0.3</f>
        <v>30</v>
      </c>
      <c r="P12" s="17">
        <f t="shared" si="1"/>
        <v>54</v>
      </c>
      <c r="Q12" s="17">
        <f>Учреждения_данные!Z13*0.4</f>
        <v>38.94736842105263</v>
      </c>
      <c r="R12" s="17">
        <f>Учреждения_данные!Z14*0.4</f>
        <v>40</v>
      </c>
      <c r="S12" s="17">
        <f>Учреждения_данные!Z15*0.2</f>
        <v>20</v>
      </c>
      <c r="T12" s="17">
        <f t="shared" si="2"/>
        <v>98.94736842105263</v>
      </c>
      <c r="U12" s="17">
        <f>Учреждения_данные!Z16*0.3</f>
        <v>26.05263157894737</v>
      </c>
      <c r="V12" s="17">
        <f>Учреждения_данные!Z17*0.2</f>
        <v>20</v>
      </c>
      <c r="W12" s="17">
        <f>Учреждения_данные!Z18*0.5</f>
        <v>48.684210526315788</v>
      </c>
      <c r="X12" s="17">
        <f t="shared" si="3"/>
        <v>94.73684210526315</v>
      </c>
      <c r="Y12" s="46">
        <f t="shared" si="4"/>
        <v>418.68663067205182</v>
      </c>
    </row>
    <row r="13" spans="1:26" s="39" customFormat="1" ht="90">
      <c r="A13" s="14">
        <v>9</v>
      </c>
      <c r="B13" s="50" t="s">
        <v>59</v>
      </c>
      <c r="C13" s="50" t="s">
        <v>93</v>
      </c>
      <c r="D13" s="65">
        <f>(Учреждения_данные!AC3+Учреждения_данные!AC4)/2*0.3</f>
        <v>16.444099378881983</v>
      </c>
      <c r="E13" s="65"/>
      <c r="F13" s="18">
        <f>Учреждения_данные!AC5*0.3</f>
        <v>30</v>
      </c>
      <c r="G13" s="65">
        <f>(Учреждения_данные!AC6+Учреждения_данные!AC7)/2*0.4</f>
        <v>39.310344827586214</v>
      </c>
      <c r="H13" s="65"/>
      <c r="I13" s="52">
        <f t="shared" si="0"/>
        <v>85.754444206468207</v>
      </c>
      <c r="J13" s="52">
        <f>Учреждения_данные!AC8*0.5</f>
        <v>50</v>
      </c>
      <c r="K13" s="52">
        <f>Учреждения_данные!AC9*0.5</f>
        <v>45.614035087719294</v>
      </c>
      <c r="L13" s="52">
        <f t="shared" si="5"/>
        <v>95.614035087719287</v>
      </c>
      <c r="M13" s="52">
        <f>Учреждения_данные!AC10*0.3</f>
        <v>30</v>
      </c>
      <c r="N13" s="52">
        <f>Учреждения_данные!AC11*0.4</f>
        <v>24</v>
      </c>
      <c r="O13" s="17">
        <f>Учреждения_данные!AC12*0.3</f>
        <v>30</v>
      </c>
      <c r="P13" s="17">
        <f t="shared" si="1"/>
        <v>84</v>
      </c>
      <c r="Q13" s="17">
        <f>Учреждения_данные!AC13*0.4</f>
        <v>38.596491228070178</v>
      </c>
      <c r="R13" s="17">
        <f>Учреждения_данные!AC14*0.4</f>
        <v>38.596491228070178</v>
      </c>
      <c r="S13" s="17">
        <f>Учреждения_данные!AC15*0.2</f>
        <v>18.787878787878789</v>
      </c>
      <c r="T13" s="17">
        <f t="shared" si="2"/>
        <v>95.980861244019138</v>
      </c>
      <c r="U13" s="17">
        <f>Учреждения_данные!AC16*0.3</f>
        <v>28.421052631578945</v>
      </c>
      <c r="V13" s="17">
        <f>Учреждения_данные!AC17*0.2</f>
        <v>17.543859649122805</v>
      </c>
      <c r="W13" s="17">
        <f>Учреждения_данные!AC18*0.5</f>
        <v>49.122807017543856</v>
      </c>
      <c r="X13" s="17">
        <f t="shared" si="3"/>
        <v>95.087719298245617</v>
      </c>
      <c r="Y13" s="46">
        <f t="shared" si="4"/>
        <v>456.43705983645225</v>
      </c>
    </row>
    <row r="14" spans="1:26" s="39" customFormat="1" ht="90">
      <c r="A14" s="14">
        <v>10</v>
      </c>
      <c r="B14" s="50" t="s">
        <v>60</v>
      </c>
      <c r="C14" s="50" t="s">
        <v>94</v>
      </c>
      <c r="D14" s="65">
        <f>(Учреждения_данные!AF3+Учреждения_данные!AF4)/2*0.3</f>
        <v>21.475155279503106</v>
      </c>
      <c r="E14" s="65"/>
      <c r="F14" s="18">
        <f>Учреждения_данные!AF5*0.3</f>
        <v>27</v>
      </c>
      <c r="G14" s="65">
        <f>(Учреждения_данные!AF6+Учреждения_данные!AF7)/2*0.4</f>
        <v>37.304611985639326</v>
      </c>
      <c r="H14" s="65"/>
      <c r="I14" s="52">
        <f t="shared" si="0"/>
        <v>85.779767265142425</v>
      </c>
      <c r="J14" s="52">
        <f>Учреждения_данные!AF8*0.5</f>
        <v>50</v>
      </c>
      <c r="K14" s="52">
        <f>Учреждения_данные!AF9*0.5</f>
        <v>43.333333333333336</v>
      </c>
      <c r="L14" s="52">
        <f t="shared" si="5"/>
        <v>93.333333333333343</v>
      </c>
      <c r="M14" s="52">
        <f>Учреждения_данные!AF10*0.3</f>
        <v>6</v>
      </c>
      <c r="N14" s="52">
        <f>Учреждения_данные!AF11*0.4</f>
        <v>8</v>
      </c>
      <c r="O14" s="17">
        <f>Учреждения_данные!AF12*0.3</f>
        <v>21.81818181818182</v>
      </c>
      <c r="P14" s="17">
        <f t="shared" si="1"/>
        <v>35.81818181818182</v>
      </c>
      <c r="Q14" s="17">
        <f>Учреждения_данные!AF13*0.4</f>
        <v>36.571428571428577</v>
      </c>
      <c r="R14" s="17">
        <f>Учреждения_данные!AF14*0.4</f>
        <v>36.571428571428577</v>
      </c>
      <c r="S14" s="17">
        <f>Учреждения_данные!AF15*0.2</f>
        <v>18.805970149253735</v>
      </c>
      <c r="T14" s="17">
        <f t="shared" si="2"/>
        <v>91.948827292110892</v>
      </c>
      <c r="U14" s="17">
        <f>Учреждения_данные!AF16*0.3</f>
        <v>25.714285714285712</v>
      </c>
      <c r="V14" s="17">
        <f>Учреждения_данные!AF17*0.2</f>
        <v>19.047619047619047</v>
      </c>
      <c r="W14" s="17">
        <f>Учреждения_данные!AF18*0.5</f>
        <v>46.666666666666664</v>
      </c>
      <c r="X14" s="17">
        <f t="shared" si="3"/>
        <v>91.428571428571416</v>
      </c>
      <c r="Y14" s="46">
        <f t="shared" si="4"/>
        <v>398.30868113733993</v>
      </c>
    </row>
    <row r="15" spans="1:26" s="39" customFormat="1" ht="89.25" customHeight="1">
      <c r="A15" s="14">
        <v>11</v>
      </c>
      <c r="B15" s="50" t="s">
        <v>61</v>
      </c>
      <c r="C15" s="50" t="s">
        <v>95</v>
      </c>
      <c r="D15" s="65">
        <f>(Учреждения_данные!AI3+Учреждения_данные!AI4)/2*0.3</f>
        <v>17.096273291925463</v>
      </c>
      <c r="E15" s="65"/>
      <c r="F15" s="18">
        <f>Учреждения_данные!AI5*0.3</f>
        <v>30</v>
      </c>
      <c r="G15" s="65">
        <f>(Учреждения_данные!AI6+Учреждения_данные!AI7)/2*0.4</f>
        <v>40</v>
      </c>
      <c r="H15" s="65"/>
      <c r="I15" s="52">
        <f t="shared" si="0"/>
        <v>87.096273291925456</v>
      </c>
      <c r="J15" s="52">
        <f>Учреждения_данные!AI8*0.5</f>
        <v>50</v>
      </c>
      <c r="K15" s="52">
        <f>Учреждения_данные!AI9*0.5</f>
        <v>50</v>
      </c>
      <c r="L15" s="52">
        <f t="shared" si="5"/>
        <v>100</v>
      </c>
      <c r="M15" s="52">
        <f>Учреждения_данные!AI10*0.3</f>
        <v>0</v>
      </c>
      <c r="N15" s="52">
        <f>Учреждения_данные!AI11*0.4</f>
        <v>8</v>
      </c>
      <c r="O15" s="17">
        <f>Учреждения_данные!AI12*0.3</f>
        <v>30</v>
      </c>
      <c r="P15" s="17">
        <f t="shared" si="1"/>
        <v>38</v>
      </c>
      <c r="Q15" s="17">
        <f>Учреждения_данные!AI13*0.4</f>
        <v>40</v>
      </c>
      <c r="R15" s="17">
        <f>Учреждения_данные!AI14*0.4</f>
        <v>40</v>
      </c>
      <c r="S15" s="17">
        <f>Учреждения_данные!AI15*0.2</f>
        <v>20</v>
      </c>
      <c r="T15" s="17">
        <f t="shared" si="2"/>
        <v>100</v>
      </c>
      <c r="U15" s="17">
        <f>Учреждения_данные!AI16*0.3</f>
        <v>30</v>
      </c>
      <c r="V15" s="17">
        <f>Учреждения_данные!AI17*0.2</f>
        <v>20</v>
      </c>
      <c r="W15" s="17">
        <f>Учреждения_данные!AI18*0.5</f>
        <v>50</v>
      </c>
      <c r="X15" s="17">
        <f t="shared" si="3"/>
        <v>100</v>
      </c>
      <c r="Y15" s="46">
        <f t="shared" si="4"/>
        <v>425.09627329192546</v>
      </c>
    </row>
    <row r="16" spans="1:26" s="39" customFormat="1" ht="90">
      <c r="A16" s="14">
        <v>12</v>
      </c>
      <c r="B16" s="50" t="s">
        <v>62</v>
      </c>
      <c r="C16" s="50" t="s">
        <v>96</v>
      </c>
      <c r="D16" s="65">
        <f>(Учреждения_данные!AL3+Учреждения_данные!AL4)/2*0.3</f>
        <v>18.819875776397513</v>
      </c>
      <c r="E16" s="65"/>
      <c r="F16" s="18">
        <f>Учреждения_данные!AL5*0.3</f>
        <v>30</v>
      </c>
      <c r="G16" s="65">
        <f>(Учреждения_данные!AL6+Учреждения_данные!AL7)/2*0.4</f>
        <v>40</v>
      </c>
      <c r="H16" s="65"/>
      <c r="I16" s="52">
        <f t="shared" si="0"/>
        <v>88.81987577639751</v>
      </c>
      <c r="J16" s="52">
        <f>Учреждения_данные!AL8*0.5</f>
        <v>50</v>
      </c>
      <c r="K16" s="52">
        <f>Учреждения_данные!AL9*0.5</f>
        <v>50</v>
      </c>
      <c r="L16" s="52">
        <f t="shared" si="5"/>
        <v>100</v>
      </c>
      <c r="M16" s="52">
        <f>Учреждения_данные!AL10*0.3</f>
        <v>0</v>
      </c>
      <c r="N16" s="52">
        <f>Учреждения_данные!AL11*0.4</f>
        <v>16</v>
      </c>
      <c r="O16" s="17">
        <f>Учреждения_данные!AL12*0.3</f>
        <v>30</v>
      </c>
      <c r="P16" s="17">
        <f t="shared" si="1"/>
        <v>46</v>
      </c>
      <c r="Q16" s="17">
        <f>Учреждения_данные!AL13*0.4</f>
        <v>40</v>
      </c>
      <c r="R16" s="17">
        <f>Учреждения_данные!AL14*0.4</f>
        <v>40</v>
      </c>
      <c r="S16" s="17">
        <f>Учреждения_данные!AL15*0.2</f>
        <v>20</v>
      </c>
      <c r="T16" s="17">
        <f t="shared" si="2"/>
        <v>100</v>
      </c>
      <c r="U16" s="17">
        <f>Учреждения_данные!AL16*0.3</f>
        <v>30</v>
      </c>
      <c r="V16" s="17">
        <f>Учреждения_данные!AL17*0.2</f>
        <v>20</v>
      </c>
      <c r="W16" s="17">
        <f>Учреждения_данные!AL18*0.5</f>
        <v>50</v>
      </c>
      <c r="X16" s="17">
        <f t="shared" si="3"/>
        <v>100</v>
      </c>
      <c r="Y16" s="46">
        <f t="shared" si="4"/>
        <v>434.81987577639751</v>
      </c>
    </row>
    <row r="17" spans="1:25" s="39" customFormat="1" ht="90">
      <c r="A17" s="14">
        <v>13</v>
      </c>
      <c r="B17" s="50" t="s">
        <v>63</v>
      </c>
      <c r="C17" s="50" t="s">
        <v>97</v>
      </c>
      <c r="D17" s="65">
        <f>(Учреждения_данные!AO3+Учреждения_данные!AO4)/2*0.3</f>
        <v>10.667701863354035</v>
      </c>
      <c r="E17" s="65"/>
      <c r="F17" s="18">
        <f>Учреждения_данные!AO5*0.3</f>
        <v>30</v>
      </c>
      <c r="G17" s="65">
        <f>(Учреждения_данные!AO6+Учреждения_данные!AO7)/2*0.4</f>
        <v>39.166666666666671</v>
      </c>
      <c r="H17" s="65"/>
      <c r="I17" s="52">
        <f t="shared" si="0"/>
        <v>79.834368530020697</v>
      </c>
      <c r="J17" s="52">
        <f>Учреждения_данные!AO8*0.5</f>
        <v>40</v>
      </c>
      <c r="K17" s="52">
        <f>Учреждения_данные!AO9*0.5</f>
        <v>46.551724137931032</v>
      </c>
      <c r="L17" s="52">
        <f t="shared" si="5"/>
        <v>86.551724137931032</v>
      </c>
      <c r="M17" s="52">
        <f>Учреждения_данные!AO10*0.3</f>
        <v>0</v>
      </c>
      <c r="N17" s="52">
        <f>Учреждения_данные!AO11*0.4</f>
        <v>8</v>
      </c>
      <c r="O17" s="17">
        <f>Учреждения_данные!AO12*0.3</f>
        <v>30</v>
      </c>
      <c r="P17" s="17">
        <f t="shared" si="1"/>
        <v>38</v>
      </c>
      <c r="Q17" s="17">
        <f>Учреждения_данные!AO13*0.4</f>
        <v>35.862068965517246</v>
      </c>
      <c r="R17" s="17">
        <f>Учреждения_данные!AO14*0.4</f>
        <v>37.241379310344826</v>
      </c>
      <c r="S17" s="17">
        <f>Учреждения_данные!AO15*0.2</f>
        <v>19</v>
      </c>
      <c r="T17" s="17">
        <f t="shared" si="2"/>
        <v>92.103448275862064</v>
      </c>
      <c r="U17" s="17">
        <f>Учреждения_данные!AO16*0.3</f>
        <v>24.827586206896552</v>
      </c>
      <c r="V17" s="17">
        <f>Учреждения_данные!AO17*0.2</f>
        <v>20</v>
      </c>
      <c r="W17" s="17">
        <f>Учреждения_данные!AO18*0.5</f>
        <v>44.827586206896555</v>
      </c>
      <c r="X17" s="17">
        <f t="shared" si="3"/>
        <v>89.65517241379311</v>
      </c>
      <c r="Y17" s="46">
        <f t="shared" si="4"/>
        <v>386.14471335760697</v>
      </c>
    </row>
    <row r="18" spans="1:25" s="39" customFormat="1" ht="90">
      <c r="A18" s="14">
        <v>14</v>
      </c>
      <c r="B18" s="50" t="s">
        <v>64</v>
      </c>
      <c r="C18" s="50" t="s">
        <v>98</v>
      </c>
      <c r="D18" s="65">
        <f>(Учреждения_данные!AR3+Учреждения_данные!AR4)/2*0.3</f>
        <v>12.344720496894411</v>
      </c>
      <c r="E18" s="65"/>
      <c r="F18" s="18">
        <f>Учреждения_данные!AR5*0.3</f>
        <v>30</v>
      </c>
      <c r="G18" s="65">
        <f>(Учреждения_данные!AR6+Учреждения_данные!AR7)/2*0.4</f>
        <v>37.285714285714292</v>
      </c>
      <c r="H18" s="65"/>
      <c r="I18" s="52">
        <f t="shared" si="0"/>
        <v>79.630434782608702</v>
      </c>
      <c r="J18" s="52">
        <f>Учреждения_данные!AR8*0.5</f>
        <v>50</v>
      </c>
      <c r="K18" s="52">
        <f>Учреждения_данные!AR9*0.5</f>
        <v>41.860465116279073</v>
      </c>
      <c r="L18" s="52">
        <f t="shared" si="5"/>
        <v>91.860465116279073</v>
      </c>
      <c r="M18" s="52">
        <f>Учреждения_данные!AR10*0.3</f>
        <v>0</v>
      </c>
      <c r="N18" s="52">
        <f>Учреждения_данные!AR11*0.4</f>
        <v>24</v>
      </c>
      <c r="O18" s="17">
        <f>Учреждения_данные!AR12*0.3</f>
        <v>30</v>
      </c>
      <c r="P18" s="17">
        <f t="shared" si="1"/>
        <v>54</v>
      </c>
      <c r="Q18" s="17">
        <f>Учреждения_данные!AR13*0.4</f>
        <v>32.558139534883722</v>
      </c>
      <c r="R18" s="17">
        <f>Учреждения_данные!AR14*0.4</f>
        <v>32.558139534883722</v>
      </c>
      <c r="S18" s="17">
        <f>Учреждения_данные!AR15*0.2</f>
        <v>18.666666666666668</v>
      </c>
      <c r="T18" s="17">
        <f t="shared" si="2"/>
        <v>83.782945736434115</v>
      </c>
      <c r="U18" s="17">
        <f>Учреждения_данные!AR16*0.3</f>
        <v>23.023255813953487</v>
      </c>
      <c r="V18" s="17">
        <f>Учреждения_данные!AR17*0.2</f>
        <v>18.13953488372093</v>
      </c>
      <c r="W18" s="17">
        <f>Учреждения_данные!AR18*0.5</f>
        <v>45.348837209302324</v>
      </c>
      <c r="X18" s="17">
        <f t="shared" si="3"/>
        <v>86.511627906976742</v>
      </c>
      <c r="Y18" s="46">
        <f t="shared" si="4"/>
        <v>395.78547354229863</v>
      </c>
    </row>
    <row r="19" spans="1:25" s="39" customFormat="1" ht="90">
      <c r="A19" s="14">
        <v>15</v>
      </c>
      <c r="B19" s="50" t="s">
        <v>65</v>
      </c>
      <c r="C19" s="50" t="s">
        <v>99</v>
      </c>
      <c r="D19" s="65">
        <f>(Учреждения_данные!AU3+Учреждения_данные!AU4)/2*0.3</f>
        <v>19.145962732919251</v>
      </c>
      <c r="E19" s="65"/>
      <c r="F19" s="18">
        <f>Учреждения_данные!AU5*0.3</f>
        <v>30</v>
      </c>
      <c r="G19" s="65">
        <f>(Учреждения_данные!AU6+Учреждения_данные!AU7)/2*0.4</f>
        <v>39.285714285714292</v>
      </c>
      <c r="H19" s="65"/>
      <c r="I19" s="52">
        <f t="shared" si="0"/>
        <v>88.431677018633536</v>
      </c>
      <c r="J19" s="52">
        <f>Учреждения_данные!AU8*0.5</f>
        <v>30</v>
      </c>
      <c r="K19" s="52">
        <f>Учреждения_данные!AU9*0.5</f>
        <v>48.4375</v>
      </c>
      <c r="L19" s="52">
        <f t="shared" si="5"/>
        <v>78.4375</v>
      </c>
      <c r="M19" s="52">
        <f>Учреждения_данные!AU10*0.3</f>
        <v>6</v>
      </c>
      <c r="N19" s="52">
        <f>Учреждения_данные!AU11*0.4</f>
        <v>24</v>
      </c>
      <c r="O19" s="17">
        <f>Учреждения_данные!AU12*0.3</f>
        <v>26.666666666666664</v>
      </c>
      <c r="P19" s="17">
        <f t="shared" si="1"/>
        <v>56.666666666666664</v>
      </c>
      <c r="Q19" s="17">
        <f>Учреждения_данные!AU13*0.4</f>
        <v>40</v>
      </c>
      <c r="R19" s="17">
        <f>Учреждения_данные!AU14*0.4</f>
        <v>40</v>
      </c>
      <c r="S19" s="17">
        <f>Учреждения_данные!AU15*0.2</f>
        <v>20</v>
      </c>
      <c r="T19" s="17">
        <f t="shared" si="2"/>
        <v>100</v>
      </c>
      <c r="U19" s="17">
        <f>Учреждения_данные!AU16*0.3</f>
        <v>30</v>
      </c>
      <c r="V19" s="17">
        <f>Учреждения_данные!AU17*0.2</f>
        <v>20</v>
      </c>
      <c r="W19" s="17">
        <f>Учреждения_данные!AU18*0.5</f>
        <v>48.4375</v>
      </c>
      <c r="X19" s="17">
        <f t="shared" si="3"/>
        <v>98.4375</v>
      </c>
      <c r="Y19" s="46">
        <f t="shared" si="4"/>
        <v>421.97334368530016</v>
      </c>
    </row>
    <row r="20" spans="1:25" s="39" customFormat="1" ht="90">
      <c r="A20" s="14">
        <v>16</v>
      </c>
      <c r="B20" s="50" t="s">
        <v>66</v>
      </c>
      <c r="C20" s="50" t="s">
        <v>100</v>
      </c>
      <c r="D20" s="65">
        <f>(Учреждения_данные!AX3+Учреждения_данные!AX4)/2*0.3</f>
        <v>16.071428571428569</v>
      </c>
      <c r="E20" s="65"/>
      <c r="F20" s="18">
        <f>Учреждения_данные!AX5*0.3</f>
        <v>30</v>
      </c>
      <c r="G20" s="65">
        <f>(Учреждения_данные!AX6+Учреждения_данные!AX7)/2*0.4</f>
        <v>40</v>
      </c>
      <c r="H20" s="65"/>
      <c r="I20" s="52">
        <f t="shared" si="0"/>
        <v>86.071428571428569</v>
      </c>
      <c r="J20" s="52">
        <f>Учреждения_данные!AX8*0.5</f>
        <v>50</v>
      </c>
      <c r="K20" s="52">
        <f>Учреждения_данные!AX9*0.5</f>
        <v>41.666666666666671</v>
      </c>
      <c r="L20" s="52">
        <f t="shared" si="5"/>
        <v>91.666666666666671</v>
      </c>
      <c r="M20" s="52">
        <f>Учреждения_данные!AX10*0.3</f>
        <v>6</v>
      </c>
      <c r="N20" s="52">
        <f>Учреждения_данные!AX11*0.4</f>
        <v>16</v>
      </c>
      <c r="O20" s="17">
        <f>Учреждения_данные!AX12*0.3</f>
        <v>30</v>
      </c>
      <c r="P20" s="17">
        <f t="shared" si="1"/>
        <v>52</v>
      </c>
      <c r="Q20" s="17">
        <f>Учреждения_данные!AX13*0.4</f>
        <v>40</v>
      </c>
      <c r="R20" s="17">
        <f>Учреждения_данные!AX14*0.4</f>
        <v>40</v>
      </c>
      <c r="S20" s="17">
        <f>Учреждения_данные!AX15*0.2</f>
        <v>20</v>
      </c>
      <c r="T20" s="17">
        <f t="shared" si="2"/>
        <v>100</v>
      </c>
      <c r="U20" s="17">
        <f>Учреждения_данные!AX16*0.3</f>
        <v>30</v>
      </c>
      <c r="V20" s="17">
        <f>Учреждения_данные!AX17*0.2</f>
        <v>20</v>
      </c>
      <c r="W20" s="17">
        <f>Учреждения_данные!AX18*0.5</f>
        <v>50</v>
      </c>
      <c r="X20" s="17">
        <f t="shared" si="3"/>
        <v>100</v>
      </c>
      <c r="Y20" s="46">
        <f t="shared" si="4"/>
        <v>429.73809523809524</v>
      </c>
    </row>
    <row r="21" spans="1:25" s="39" customFormat="1" ht="90">
      <c r="A21" s="14">
        <v>17</v>
      </c>
      <c r="B21" s="50" t="s">
        <v>67</v>
      </c>
      <c r="C21" s="50" t="s">
        <v>101</v>
      </c>
      <c r="D21" s="65">
        <f>(Учреждения_данные!BA3+Учреждения_данные!BA4)/2*0.3</f>
        <v>16.444099378881983</v>
      </c>
      <c r="E21" s="65"/>
      <c r="F21" s="18">
        <f>Учреждения_данные!BA5*0.3</f>
        <v>30</v>
      </c>
      <c r="G21" s="65">
        <f>(Учреждения_данные!BA6+Учреждения_данные!BA7)/2*0.4</f>
        <v>36.666666666666671</v>
      </c>
      <c r="H21" s="65"/>
      <c r="I21" s="52">
        <f t="shared" si="0"/>
        <v>83.110766045548658</v>
      </c>
      <c r="J21" s="52">
        <f>Учреждения_данные!BA8*0.5</f>
        <v>50</v>
      </c>
      <c r="K21" s="52">
        <f>Учреждения_данные!BA9*0.5</f>
        <v>29.411764705882355</v>
      </c>
      <c r="L21" s="52">
        <f t="shared" si="5"/>
        <v>79.411764705882348</v>
      </c>
      <c r="M21" s="52">
        <f>Учреждения_данные!BA10*0.3</f>
        <v>0</v>
      </c>
      <c r="N21" s="52">
        <f>Учреждения_данные!BA11*0.4</f>
        <v>8</v>
      </c>
      <c r="O21" s="17">
        <f>Учреждения_данные!BA12*0.3</f>
        <v>30</v>
      </c>
      <c r="P21" s="17">
        <f t="shared" si="1"/>
        <v>38</v>
      </c>
      <c r="Q21" s="17">
        <f>Учреждения_данные!BA13*0.4</f>
        <v>35.294117647058826</v>
      </c>
      <c r="R21" s="17">
        <f>Учреждения_данные!BA14*0.4</f>
        <v>37.647058823529413</v>
      </c>
      <c r="S21" s="17">
        <f>Учреждения_данные!BA15*0.2</f>
        <v>20</v>
      </c>
      <c r="T21" s="17">
        <f t="shared" si="2"/>
        <v>92.941176470588232</v>
      </c>
      <c r="U21" s="17">
        <f>Учреждения_данные!BA16*0.3</f>
        <v>22.941176470588236</v>
      </c>
      <c r="V21" s="17">
        <f>Учреждения_данные!BA17*0.2</f>
        <v>11.764705882352942</v>
      </c>
      <c r="W21" s="17">
        <f>Учреждения_данные!BA18*0.5</f>
        <v>35.294117647058826</v>
      </c>
      <c r="X21" s="17">
        <f t="shared" si="3"/>
        <v>70</v>
      </c>
      <c r="Y21" s="46">
        <f t="shared" si="4"/>
        <v>363.46370722201925</v>
      </c>
    </row>
    <row r="22" spans="1:25" s="39" customFormat="1" ht="90">
      <c r="A22" s="14">
        <v>18</v>
      </c>
      <c r="B22" s="50" t="s">
        <v>68</v>
      </c>
      <c r="C22" s="50" t="s">
        <v>102</v>
      </c>
      <c r="D22" s="65">
        <f>(Учреждения_данные!BD3+Учреждения_данные!BD4)/2*0.3</f>
        <v>19.239130434782606</v>
      </c>
      <c r="E22" s="65"/>
      <c r="F22" s="18">
        <f>Учреждения_данные!BD5*0.3</f>
        <v>30</v>
      </c>
      <c r="G22" s="65">
        <f>(Учреждения_данные!BD6+Учреждения_данные!BD7)/2*0.4</f>
        <v>40</v>
      </c>
      <c r="H22" s="65"/>
      <c r="I22" s="52">
        <f t="shared" si="0"/>
        <v>89.239130434782609</v>
      </c>
      <c r="J22" s="52">
        <f>Учреждения_данные!BD8*0.5</f>
        <v>50</v>
      </c>
      <c r="K22" s="52">
        <f>Учреждения_данные!BD9*0.5</f>
        <v>50</v>
      </c>
      <c r="L22" s="52">
        <f t="shared" si="5"/>
        <v>100</v>
      </c>
      <c r="M22" s="52">
        <f>Учреждения_данные!BD10*0.3</f>
        <v>0</v>
      </c>
      <c r="N22" s="52">
        <f>Учреждения_данные!BD11*0.4</f>
        <v>8</v>
      </c>
      <c r="O22" s="17">
        <f>Учреждения_данные!BD12*0.3</f>
        <v>30</v>
      </c>
      <c r="P22" s="17">
        <f t="shared" si="1"/>
        <v>38</v>
      </c>
      <c r="Q22" s="17">
        <f>Учреждения_данные!BD13*0.4</f>
        <v>40</v>
      </c>
      <c r="R22" s="17">
        <f>Учреждения_данные!BD14*0.4</f>
        <v>40</v>
      </c>
      <c r="S22" s="17">
        <f>Учреждения_данные!BD15*0.2</f>
        <v>20</v>
      </c>
      <c r="T22" s="17">
        <f t="shared" si="2"/>
        <v>100</v>
      </c>
      <c r="U22" s="17">
        <f>Учреждения_данные!BD16*0.3</f>
        <v>30</v>
      </c>
      <c r="V22" s="17">
        <f>Учреждения_данные!BD17*0.2</f>
        <v>20</v>
      </c>
      <c r="W22" s="17">
        <f>Учреждения_данные!BD18*0.5</f>
        <v>50</v>
      </c>
      <c r="X22" s="17">
        <f t="shared" si="3"/>
        <v>100</v>
      </c>
      <c r="Y22" s="46">
        <f t="shared" si="4"/>
        <v>427.23913043478262</v>
      </c>
    </row>
    <row r="23" spans="1:25" s="39" customFormat="1" ht="90">
      <c r="A23" s="14">
        <v>19</v>
      </c>
      <c r="B23" s="50" t="s">
        <v>69</v>
      </c>
      <c r="C23" s="50" t="s">
        <v>103</v>
      </c>
      <c r="D23" s="65">
        <f>(Учреждения_данные!BG3+Учреждения_данные!BG4)/2*0.3</f>
        <v>16.211180124223599</v>
      </c>
      <c r="E23" s="65"/>
      <c r="F23" s="18">
        <f>Учреждения_данные!BG5*0.3</f>
        <v>30</v>
      </c>
      <c r="G23" s="65">
        <f>(Учреждения_данные!BG6+Учреждения_данные!BG7)/2*0.4</f>
        <v>38</v>
      </c>
      <c r="H23" s="65"/>
      <c r="I23" s="52">
        <f t="shared" si="0"/>
        <v>84.211180124223603</v>
      </c>
      <c r="J23" s="52">
        <f>Учреждения_данные!BG8*0.5</f>
        <v>50</v>
      </c>
      <c r="K23" s="52">
        <f>Учреждения_данные!BG9*0.5</f>
        <v>46.153846153846153</v>
      </c>
      <c r="L23" s="52">
        <f t="shared" si="5"/>
        <v>96.15384615384616</v>
      </c>
      <c r="M23" s="52">
        <f>Учреждения_данные!BG10*0.3</f>
        <v>0</v>
      </c>
      <c r="N23" s="52">
        <f>Учреждения_данные!BG11*0.4</f>
        <v>16</v>
      </c>
      <c r="O23" s="17">
        <f>Учреждения_данные!BG12*0.3</f>
        <v>30</v>
      </c>
      <c r="P23" s="17">
        <f t="shared" si="1"/>
        <v>46</v>
      </c>
      <c r="Q23" s="17">
        <f>Учреждения_данные!BG13*0.4</f>
        <v>33.846153846153847</v>
      </c>
      <c r="R23" s="17">
        <f>Учреждения_данные!BG14*0.4</f>
        <v>30.769230769230774</v>
      </c>
      <c r="S23" s="17">
        <f>Учреждения_данные!BG15*0.2</f>
        <v>20</v>
      </c>
      <c r="T23" s="17">
        <f t="shared" si="2"/>
        <v>84.615384615384613</v>
      </c>
      <c r="U23" s="17">
        <f>Учреждения_данные!BG16*0.3</f>
        <v>25.384615384615383</v>
      </c>
      <c r="V23" s="17">
        <f>Учреждения_данные!BG17*0.2</f>
        <v>16.923076923076923</v>
      </c>
      <c r="W23" s="17">
        <f>Учреждения_данные!BG18*0.5</f>
        <v>46.153846153846153</v>
      </c>
      <c r="X23" s="17">
        <f t="shared" si="3"/>
        <v>88.461538461538453</v>
      </c>
      <c r="Y23" s="46">
        <f t="shared" si="4"/>
        <v>399.44194935499286</v>
      </c>
    </row>
    <row r="24" spans="1:25" s="40" customFormat="1" ht="90">
      <c r="A24" s="20">
        <v>20</v>
      </c>
      <c r="B24" s="56" t="s">
        <v>70</v>
      </c>
      <c r="C24" s="56" t="s">
        <v>104</v>
      </c>
      <c r="D24" s="87">
        <f>(Учреждения_данные!BJ3+Учреждения_данные!BJ4)/2*0.3</f>
        <v>15.885093167701863</v>
      </c>
      <c r="E24" s="87"/>
      <c r="F24" s="57">
        <f>Учреждения_данные!BJ5*0.3</f>
        <v>30</v>
      </c>
      <c r="G24" s="87">
        <f>(Учреждения_данные!BJ6+Учреждения_данные!BJ7)/2*0.4</f>
        <v>38.614097968936676</v>
      </c>
      <c r="H24" s="87"/>
      <c r="I24" s="57">
        <f t="shared" si="0"/>
        <v>84.49919113663853</v>
      </c>
      <c r="J24" s="57">
        <f>Учреждения_данные!BJ8*0.5</f>
        <v>40</v>
      </c>
      <c r="K24" s="57">
        <f>Учреждения_данные!BJ9*0.5</f>
        <v>47.058823529411761</v>
      </c>
      <c r="L24" s="57">
        <f t="shared" si="5"/>
        <v>87.058823529411768</v>
      </c>
      <c r="M24" s="57">
        <f>Учреждения_данные!BJ10*0.3</f>
        <v>24</v>
      </c>
      <c r="N24" s="57">
        <f>Учреждения_данные!BJ11*0.4</f>
        <v>32</v>
      </c>
      <c r="O24" s="58">
        <f>Учреждения_данные!BJ12*0.3</f>
        <v>30</v>
      </c>
      <c r="P24" s="58">
        <f t="shared" si="1"/>
        <v>86</v>
      </c>
      <c r="Q24" s="58">
        <f>Учреждения_данные!BJ13*0.4</f>
        <v>38.82352941176471</v>
      </c>
      <c r="R24" s="58">
        <f>Учреждения_данные!BJ14*0.4</f>
        <v>38.82352941176471</v>
      </c>
      <c r="S24" s="58">
        <f>Учреждения_данные!BJ15*0.2</f>
        <v>19.09090909090909</v>
      </c>
      <c r="T24" s="58">
        <f t="shared" si="2"/>
        <v>96.737967914438514</v>
      </c>
      <c r="U24" s="58">
        <f>Учреждения_данные!BJ16*0.3</f>
        <v>29.117647058823529</v>
      </c>
      <c r="V24" s="58">
        <f>Учреждения_данные!BJ17*0.2</f>
        <v>17.058823529411764</v>
      </c>
      <c r="W24" s="58">
        <f>Учреждения_данные!BJ18*0.5</f>
        <v>47.058823529411761</v>
      </c>
      <c r="X24" s="58">
        <f t="shared" si="3"/>
        <v>93.235294117647044</v>
      </c>
      <c r="Y24" s="59">
        <f t="shared" si="4"/>
        <v>447.53127669813591</v>
      </c>
    </row>
    <row r="25" spans="1:25" s="40" customFormat="1" ht="90">
      <c r="A25" s="20">
        <v>21</v>
      </c>
      <c r="B25" s="50" t="s">
        <v>71</v>
      </c>
      <c r="C25" s="50" t="s">
        <v>105</v>
      </c>
      <c r="D25" s="88">
        <f>(Учреждения_данные!BM3+Учреждения_данные!BM4)/2*0.3</f>
        <v>16.630434782608695</v>
      </c>
      <c r="E25" s="88"/>
      <c r="F25" s="15">
        <f>Учреждения_данные!BM5*0.3</f>
        <v>30</v>
      </c>
      <c r="G25" s="88">
        <f>(Учреждения_данные!BM6+Учреждения_данные!BM7)/2*0.4</f>
        <v>40</v>
      </c>
      <c r="H25" s="88"/>
      <c r="I25" s="51">
        <f t="shared" ref="I25:I38" si="6">D25+F25+G25</f>
        <v>86.630434782608688</v>
      </c>
      <c r="J25" s="51">
        <f>Учреждения_данные!BM8*0.5</f>
        <v>50</v>
      </c>
      <c r="K25" s="51">
        <f>Учреждения_данные!BM9*0.5</f>
        <v>50</v>
      </c>
      <c r="L25" s="51">
        <f t="shared" ref="L25:L38" si="7">J25+K25</f>
        <v>100</v>
      </c>
      <c r="M25" s="51">
        <f>Учреждения_данные!BM10*0.3</f>
        <v>0</v>
      </c>
      <c r="N25" s="51">
        <f>Учреждения_данные!BM11*0.4</f>
        <v>8</v>
      </c>
      <c r="O25" s="16">
        <f>Учреждения_данные!BM12*0.3</f>
        <v>30</v>
      </c>
      <c r="P25" s="16">
        <f t="shared" ref="P25:P38" si="8">M25+N25+O25</f>
        <v>38</v>
      </c>
      <c r="Q25" s="16">
        <f>Учреждения_данные!BM13*0.4</f>
        <v>40</v>
      </c>
      <c r="R25" s="16">
        <f>Учреждения_данные!BM14*0.4</f>
        <v>40</v>
      </c>
      <c r="S25" s="16">
        <f>Учреждения_данные!BM15*0.2</f>
        <v>16.666666666666668</v>
      </c>
      <c r="T25" s="16">
        <f t="shared" ref="T25:T38" si="9">Q25+R25+S25</f>
        <v>96.666666666666671</v>
      </c>
      <c r="U25" s="16">
        <f>Учреждения_данные!BM16*0.3</f>
        <v>30</v>
      </c>
      <c r="V25" s="16">
        <f>Учреждения_данные!BM17*0.2</f>
        <v>20</v>
      </c>
      <c r="W25" s="16">
        <f>Учреждения_данные!BM18*0.5</f>
        <v>50</v>
      </c>
      <c r="X25" s="16">
        <f t="shared" ref="X25:X38" si="10">U25+V25+W25</f>
        <v>100</v>
      </c>
      <c r="Y25" s="46">
        <f t="shared" si="4"/>
        <v>421.29710144927537</v>
      </c>
    </row>
    <row r="26" spans="1:25" s="40" customFormat="1" ht="90">
      <c r="A26" s="20">
        <v>22</v>
      </c>
      <c r="B26" s="50" t="s">
        <v>72</v>
      </c>
      <c r="C26" s="50" t="s">
        <v>106</v>
      </c>
      <c r="D26" s="88">
        <f>(Учреждения_данные!BP3+Учреждения_данные!BP4)/2*0.3</f>
        <v>10.062111801242235</v>
      </c>
      <c r="E26" s="88"/>
      <c r="F26" s="15">
        <f>Учреждения_данные!BP5*0.3</f>
        <v>30</v>
      </c>
      <c r="G26" s="88">
        <f>(Учреждения_данные!BP6+Учреждения_данные!BP7)/2*0.4</f>
        <v>40</v>
      </c>
      <c r="H26" s="88"/>
      <c r="I26" s="51">
        <f t="shared" si="6"/>
        <v>80.062111801242239</v>
      </c>
      <c r="J26" s="51">
        <f>Учреждения_данные!BP8*0.5</f>
        <v>50</v>
      </c>
      <c r="K26" s="51">
        <f>Учреждения_данные!BP9*0.5</f>
        <v>46.153846153846153</v>
      </c>
      <c r="L26" s="51">
        <f t="shared" si="7"/>
        <v>96.15384615384616</v>
      </c>
      <c r="M26" s="51">
        <f>Учреждения_данные!BP10*0.3</f>
        <v>6</v>
      </c>
      <c r="N26" s="51">
        <f>Учреждения_данные!BP11*0.4</f>
        <v>8</v>
      </c>
      <c r="O26" s="16">
        <f>Учреждения_данные!BP12*0.3</f>
        <v>30</v>
      </c>
      <c r="P26" s="16">
        <f t="shared" si="8"/>
        <v>44</v>
      </c>
      <c r="Q26" s="16">
        <f>Учреждения_данные!BP13*0.4</f>
        <v>40</v>
      </c>
      <c r="R26" s="16">
        <f>Учреждения_данные!BP14*0.4</f>
        <v>36.923076923076927</v>
      </c>
      <c r="S26" s="16">
        <f>Учреждения_данные!BP15*0.2</f>
        <v>18.333333333333332</v>
      </c>
      <c r="T26" s="16">
        <f t="shared" si="9"/>
        <v>95.256410256410263</v>
      </c>
      <c r="U26" s="16">
        <f>Учреждения_данные!BP16*0.3</f>
        <v>30</v>
      </c>
      <c r="V26" s="16">
        <f>Учреждения_данные!BP17*0.2</f>
        <v>18.461538461538463</v>
      </c>
      <c r="W26" s="16">
        <f>Учреждения_данные!BP18*0.5</f>
        <v>50</v>
      </c>
      <c r="X26" s="16">
        <f t="shared" si="10"/>
        <v>98.461538461538467</v>
      </c>
      <c r="Y26" s="46">
        <f t="shared" si="4"/>
        <v>413.93390667303714</v>
      </c>
    </row>
    <row r="27" spans="1:25" s="41" customFormat="1" ht="90">
      <c r="A27" s="20">
        <v>23</v>
      </c>
      <c r="B27" s="50" t="s">
        <v>73</v>
      </c>
      <c r="C27" s="50" t="s">
        <v>107</v>
      </c>
      <c r="D27" s="88">
        <f>(Учреждения_данные!BS3+Учреждения_данные!BS4)/2*0.3</f>
        <v>18.121118012422361</v>
      </c>
      <c r="E27" s="88"/>
      <c r="F27" s="15">
        <f>Учреждения_данные!BS5*0.3</f>
        <v>30</v>
      </c>
      <c r="G27" s="88">
        <f>(Учреждения_данные!BS6+Учреждения_данные!BS7)/2*0.4</f>
        <v>38.94736842105263</v>
      </c>
      <c r="H27" s="88"/>
      <c r="I27" s="51">
        <f t="shared" si="6"/>
        <v>87.068486433474988</v>
      </c>
      <c r="J27" s="51">
        <f>Учреждения_данные!BS8*0.5</f>
        <v>50</v>
      </c>
      <c r="K27" s="51">
        <f>Учреждения_данные!BS9*0.5</f>
        <v>42.307692307692307</v>
      </c>
      <c r="L27" s="51">
        <f t="shared" si="7"/>
        <v>92.307692307692307</v>
      </c>
      <c r="M27" s="51">
        <f>Учреждения_данные!BS10*0.3</f>
        <v>6</v>
      </c>
      <c r="N27" s="51">
        <f>Учреждения_данные!BS11*0.4</f>
        <v>16</v>
      </c>
      <c r="O27" s="16">
        <f>Учреждения_данные!BS12*0.3</f>
        <v>30</v>
      </c>
      <c r="P27" s="16">
        <f t="shared" si="8"/>
        <v>52</v>
      </c>
      <c r="Q27" s="16">
        <f>Учреждения_данные!BS13*0.4</f>
        <v>36.923076923076927</v>
      </c>
      <c r="R27" s="16">
        <f>Учреждения_данные!BS14*0.4</f>
        <v>38.461538461538467</v>
      </c>
      <c r="S27" s="16">
        <f>Учреждения_данные!BS15*0.2</f>
        <v>20</v>
      </c>
      <c r="T27" s="16">
        <f t="shared" si="9"/>
        <v>95.384615384615387</v>
      </c>
      <c r="U27" s="16">
        <f>Учреждения_данные!BS16*0.3</f>
        <v>28.846153846153847</v>
      </c>
      <c r="V27" s="16">
        <f>Учреждения_данные!BS17*0.2</f>
        <v>19.230769230769234</v>
      </c>
      <c r="W27" s="16">
        <f>Учреждения_данные!BS18*0.5</f>
        <v>46.153846153846153</v>
      </c>
      <c r="X27" s="16">
        <f t="shared" si="10"/>
        <v>94.230769230769226</v>
      </c>
      <c r="Y27" s="46">
        <f t="shared" si="4"/>
        <v>420.99156335655192</v>
      </c>
    </row>
    <row r="28" spans="1:25" s="39" customFormat="1" ht="90">
      <c r="A28" s="20">
        <v>24</v>
      </c>
      <c r="B28" s="50" t="s">
        <v>74</v>
      </c>
      <c r="C28" s="50" t="s">
        <v>108</v>
      </c>
      <c r="D28" s="88">
        <f>(Учреждения_данные!BV3+Учреждения_данные!BV4)/2*0.3</f>
        <v>12.204968944099379</v>
      </c>
      <c r="E28" s="88"/>
      <c r="F28" s="15">
        <f>Учреждения_данные!BV5*0.3</f>
        <v>30</v>
      </c>
      <c r="G28" s="88">
        <f>(Учреждения_данные!BV6+Учреждения_данные!BV7)/2*0.4</f>
        <v>40</v>
      </c>
      <c r="H28" s="88"/>
      <c r="I28" s="51">
        <f t="shared" si="6"/>
        <v>82.204968944099377</v>
      </c>
      <c r="J28" s="51">
        <f>Учреждения_данные!BV8*0.5</f>
        <v>50</v>
      </c>
      <c r="K28" s="51">
        <f>Учреждения_данные!BV9*0.5</f>
        <v>50</v>
      </c>
      <c r="L28" s="51">
        <f t="shared" si="7"/>
        <v>100</v>
      </c>
      <c r="M28" s="51">
        <f>Учреждения_данные!BV10*0.3</f>
        <v>0</v>
      </c>
      <c r="N28" s="51">
        <f>Учреждения_данные!BV11*0.4</f>
        <v>8</v>
      </c>
      <c r="O28" s="16">
        <f>Учреждения_данные!BV12*0.3</f>
        <v>30</v>
      </c>
      <c r="P28" s="16">
        <f t="shared" si="8"/>
        <v>38</v>
      </c>
      <c r="Q28" s="16">
        <f>Учреждения_данные!BV13*0.4</f>
        <v>40</v>
      </c>
      <c r="R28" s="16">
        <f>Учреждения_данные!BV14*0.4</f>
        <v>40</v>
      </c>
      <c r="S28" s="16">
        <f>Учреждения_данные!BV15*0.2</f>
        <v>20</v>
      </c>
      <c r="T28" s="16">
        <f t="shared" si="9"/>
        <v>100</v>
      </c>
      <c r="U28" s="16">
        <f>Учреждения_данные!BV16*0.3</f>
        <v>30</v>
      </c>
      <c r="V28" s="16">
        <f>Учреждения_данные!BV17*0.2</f>
        <v>20</v>
      </c>
      <c r="W28" s="16">
        <f>Учреждения_данные!BV18*0.5</f>
        <v>50</v>
      </c>
      <c r="X28" s="16">
        <f t="shared" si="10"/>
        <v>100</v>
      </c>
      <c r="Y28" s="46">
        <f t="shared" si="4"/>
        <v>420.20496894409939</v>
      </c>
    </row>
    <row r="29" spans="1:25" s="39" customFormat="1" ht="90">
      <c r="A29" s="20">
        <v>25</v>
      </c>
      <c r="B29" s="50" t="s">
        <v>75</v>
      </c>
      <c r="C29" s="50" t="s">
        <v>109</v>
      </c>
      <c r="D29" s="88">
        <f>(Учреждения_данные!BY3+Учреждения_данные!BY4)/2*0.3</f>
        <v>14.906832298136646</v>
      </c>
      <c r="E29" s="88"/>
      <c r="F29" s="15">
        <f>Учреждения_данные!BY5*0.3</f>
        <v>30</v>
      </c>
      <c r="G29" s="88">
        <f>(Учреждения_данные!BY6+Учреждения_данные!BY7)/2*0.4</f>
        <v>40</v>
      </c>
      <c r="H29" s="88"/>
      <c r="I29" s="51">
        <f t="shared" si="6"/>
        <v>84.906832298136649</v>
      </c>
      <c r="J29" s="51">
        <f>Учреждения_данные!BY8*0.5</f>
        <v>50</v>
      </c>
      <c r="K29" s="51">
        <f>Учреждения_данные!BY9*0.5</f>
        <v>50</v>
      </c>
      <c r="L29" s="51">
        <f t="shared" si="7"/>
        <v>100</v>
      </c>
      <c r="M29" s="51">
        <f>Учреждения_данные!BY10*0.3</f>
        <v>0</v>
      </c>
      <c r="N29" s="51">
        <f>Учреждения_данные!BY11*0.4</f>
        <v>8</v>
      </c>
      <c r="O29" s="16">
        <f>Учреждения_данные!BY12*0.3</f>
        <v>30</v>
      </c>
      <c r="P29" s="16">
        <f t="shared" si="8"/>
        <v>38</v>
      </c>
      <c r="Q29" s="16">
        <f>Учреждения_данные!BY13*0.4</f>
        <v>40</v>
      </c>
      <c r="R29" s="16">
        <f>Учреждения_данные!BY14*0.4</f>
        <v>40</v>
      </c>
      <c r="S29" s="16">
        <f>Учреждения_данные!BY15*0.2</f>
        <v>20</v>
      </c>
      <c r="T29" s="16">
        <f t="shared" si="9"/>
        <v>100</v>
      </c>
      <c r="U29" s="16">
        <f>Учреждения_данные!BY16*0.3</f>
        <v>30</v>
      </c>
      <c r="V29" s="16">
        <f>Учреждения_данные!BY17*0.2</f>
        <v>17.142857142857142</v>
      </c>
      <c r="W29" s="16">
        <f>Учреждения_данные!BY18*0.5</f>
        <v>50</v>
      </c>
      <c r="X29" s="16">
        <f t="shared" si="10"/>
        <v>97.142857142857139</v>
      </c>
      <c r="Y29" s="46">
        <f t="shared" si="4"/>
        <v>420.0496894409938</v>
      </c>
    </row>
    <row r="30" spans="1:25" s="39" customFormat="1" ht="90">
      <c r="A30" s="14">
        <v>26</v>
      </c>
      <c r="B30" s="50" t="s">
        <v>76</v>
      </c>
      <c r="C30" s="50" t="s">
        <v>110</v>
      </c>
      <c r="D30" s="88">
        <f>(Учреждения_данные!CB3+Учреждения_данные!CB4)/2*0.3</f>
        <v>13.183229813664596</v>
      </c>
      <c r="E30" s="88"/>
      <c r="F30" s="15">
        <f>Учреждения_данные!CB5*0.3</f>
        <v>30</v>
      </c>
      <c r="G30" s="88">
        <f>(Учреждения_данные!CB6+Учреждения_данные!CB7)/2*0.4</f>
        <v>40</v>
      </c>
      <c r="H30" s="88"/>
      <c r="I30" s="51">
        <f t="shared" si="6"/>
        <v>83.183229813664596</v>
      </c>
      <c r="J30" s="51">
        <f>Учреждения_данные!CB8*0.5</f>
        <v>50</v>
      </c>
      <c r="K30" s="51">
        <f>Учреждения_данные!CB9*0.5</f>
        <v>50</v>
      </c>
      <c r="L30" s="51">
        <f t="shared" si="7"/>
        <v>100</v>
      </c>
      <c r="M30" s="51">
        <f>Учреждения_данные!CB10*0.3</f>
        <v>0</v>
      </c>
      <c r="N30" s="51">
        <f>Учреждения_данные!CB11*0.4</f>
        <v>16</v>
      </c>
      <c r="O30" s="16">
        <f>Учреждения_данные!CB12*0.3</f>
        <v>30</v>
      </c>
      <c r="P30" s="16">
        <f t="shared" si="8"/>
        <v>46</v>
      </c>
      <c r="Q30" s="16">
        <f>Учреждения_данные!CB13*0.4</f>
        <v>40</v>
      </c>
      <c r="R30" s="16">
        <f>Учреждения_данные!CB14*0.4</f>
        <v>40</v>
      </c>
      <c r="S30" s="16">
        <f>Учреждения_данные!CB15*0.2</f>
        <v>20</v>
      </c>
      <c r="T30" s="16">
        <f t="shared" si="9"/>
        <v>100</v>
      </c>
      <c r="U30" s="16">
        <f>Учреждения_данные!CB16*0.3</f>
        <v>30</v>
      </c>
      <c r="V30" s="16">
        <f>Учреждения_данные!CB17*0.2</f>
        <v>20</v>
      </c>
      <c r="W30" s="16">
        <f>Учреждения_данные!CB18*0.5</f>
        <v>50</v>
      </c>
      <c r="X30" s="16">
        <f t="shared" si="10"/>
        <v>100</v>
      </c>
      <c r="Y30" s="46">
        <f t="shared" si="4"/>
        <v>429.18322981366458</v>
      </c>
    </row>
    <row r="31" spans="1:25" s="40" customFormat="1" ht="90">
      <c r="A31" s="20">
        <v>27</v>
      </c>
      <c r="B31" s="50" t="s">
        <v>77</v>
      </c>
      <c r="C31" s="50" t="s">
        <v>111</v>
      </c>
      <c r="D31" s="88">
        <f>(Учреждения_данные!CE3+Учреждения_данные!CE4)/2*0.3</f>
        <v>16.537267080745341</v>
      </c>
      <c r="E31" s="88"/>
      <c r="F31" s="15">
        <f>Учреждения_данные!CE5*0.3</f>
        <v>30</v>
      </c>
      <c r="G31" s="88">
        <f>(Учреждения_данные!CE6+Учреждения_данные!CE7)/2*0.4</f>
        <v>40</v>
      </c>
      <c r="H31" s="88"/>
      <c r="I31" s="51">
        <f t="shared" si="6"/>
        <v>86.537267080745337</v>
      </c>
      <c r="J31" s="51">
        <f>Учреждения_данные!CE8*0.5</f>
        <v>50</v>
      </c>
      <c r="K31" s="51">
        <f>Учреждения_данные!CE9*0.5</f>
        <v>50</v>
      </c>
      <c r="L31" s="51">
        <f t="shared" si="7"/>
        <v>100</v>
      </c>
      <c r="M31" s="51">
        <f>Учреждения_данные!CE10*0.3</f>
        <v>0</v>
      </c>
      <c r="N31" s="51">
        <f>Учреждения_данные!CE11*0.4</f>
        <v>16</v>
      </c>
      <c r="O31" s="16">
        <f>Учреждения_данные!CE12*0.3</f>
        <v>30</v>
      </c>
      <c r="P31" s="16">
        <f t="shared" si="8"/>
        <v>46</v>
      </c>
      <c r="Q31" s="16">
        <f>Учреждения_данные!CE13*0.4</f>
        <v>40</v>
      </c>
      <c r="R31" s="16">
        <f>Учреждения_данные!CE14*0.4</f>
        <v>40</v>
      </c>
      <c r="S31" s="16">
        <f>Учреждения_данные!CE15*0.2</f>
        <v>20</v>
      </c>
      <c r="T31" s="16">
        <f t="shared" si="9"/>
        <v>100</v>
      </c>
      <c r="U31" s="16">
        <f>Учреждения_данные!CE16*0.3</f>
        <v>30</v>
      </c>
      <c r="V31" s="16">
        <f>Учреждения_данные!CE17*0.2</f>
        <v>20</v>
      </c>
      <c r="W31" s="16">
        <f>Учреждения_данные!CE18*0.5</f>
        <v>50</v>
      </c>
      <c r="X31" s="16">
        <f t="shared" si="10"/>
        <v>100</v>
      </c>
      <c r="Y31" s="46">
        <f t="shared" si="4"/>
        <v>432.53726708074532</v>
      </c>
    </row>
    <row r="32" spans="1:25" s="39" customFormat="1" ht="90">
      <c r="A32" s="14">
        <v>28</v>
      </c>
      <c r="B32" s="50" t="s">
        <v>78</v>
      </c>
      <c r="C32" s="50" t="s">
        <v>112</v>
      </c>
      <c r="D32" s="88">
        <f>(Учреждения_данные!CH3+Учреждения_данные!CH4)/2*0.3</f>
        <v>19.75155279503106</v>
      </c>
      <c r="E32" s="88"/>
      <c r="F32" s="15">
        <f>Учреждения_данные!CH5*0.3</f>
        <v>30</v>
      </c>
      <c r="G32" s="88">
        <f>(Учреждения_данные!CH6+Учреждения_данные!CH7)/2*0.4</f>
        <v>40</v>
      </c>
      <c r="H32" s="88"/>
      <c r="I32" s="51">
        <f t="shared" si="6"/>
        <v>89.75155279503106</v>
      </c>
      <c r="J32" s="51">
        <f>Учреждения_данные!CH8*0.5</f>
        <v>50</v>
      </c>
      <c r="K32" s="51">
        <f>Учреждения_данные!CH9*0.5</f>
        <v>50</v>
      </c>
      <c r="L32" s="51">
        <f t="shared" si="7"/>
        <v>100</v>
      </c>
      <c r="M32" s="51">
        <f>Учреждения_данные!CH10*0.3</f>
        <v>6</v>
      </c>
      <c r="N32" s="51">
        <f>Учреждения_данные!CH11*0.4</f>
        <v>8</v>
      </c>
      <c r="O32" s="16">
        <f>Учреждения_данные!CH12*0.3</f>
        <v>30</v>
      </c>
      <c r="P32" s="16">
        <f t="shared" si="8"/>
        <v>44</v>
      </c>
      <c r="Q32" s="16">
        <f>Учреждения_данные!CH13*0.4</f>
        <v>40</v>
      </c>
      <c r="R32" s="16">
        <f>Учреждения_данные!CH14*0.4</f>
        <v>40</v>
      </c>
      <c r="S32" s="16">
        <f>Учреждения_данные!CH15*0.2</f>
        <v>20</v>
      </c>
      <c r="T32" s="16">
        <f t="shared" si="9"/>
        <v>100</v>
      </c>
      <c r="U32" s="16">
        <f>Учреждения_данные!CH16*0.3</f>
        <v>30</v>
      </c>
      <c r="V32" s="16">
        <f>Учреждения_данные!CH17*0.2</f>
        <v>20</v>
      </c>
      <c r="W32" s="16">
        <f>Учреждения_данные!CH18*0.5</f>
        <v>50</v>
      </c>
      <c r="X32" s="16">
        <f t="shared" si="10"/>
        <v>100</v>
      </c>
      <c r="Y32" s="46">
        <f t="shared" si="4"/>
        <v>433.75155279503105</v>
      </c>
    </row>
    <row r="33" spans="1:25" s="39" customFormat="1" ht="90">
      <c r="A33" s="20">
        <v>29</v>
      </c>
      <c r="B33" s="50" t="s">
        <v>79</v>
      </c>
      <c r="C33" s="50" t="s">
        <v>113</v>
      </c>
      <c r="D33" s="88">
        <f>(Учреждения_данные!CK3+Учреждения_данные!CK4)/2*0.3</f>
        <v>16.350931677018632</v>
      </c>
      <c r="E33" s="88"/>
      <c r="F33" s="15">
        <f>Учреждения_данные!CK5*0.3</f>
        <v>30</v>
      </c>
      <c r="G33" s="88">
        <f>(Учреждения_данные!CK6+Учреждения_данные!CK7)/2*0.4</f>
        <v>36.666666666666671</v>
      </c>
      <c r="H33" s="88"/>
      <c r="I33" s="51">
        <f t="shared" si="6"/>
        <v>83.017598343685307</v>
      </c>
      <c r="J33" s="51">
        <f>Учреждения_данные!CK8*0.5</f>
        <v>50</v>
      </c>
      <c r="K33" s="51">
        <f>Учреждения_данные!CK9*0.5</f>
        <v>50</v>
      </c>
      <c r="L33" s="51">
        <f t="shared" si="7"/>
        <v>100</v>
      </c>
      <c r="M33" s="51">
        <f>Учреждения_данные!CK10*0.3</f>
        <v>18</v>
      </c>
      <c r="N33" s="51">
        <f>Учреждения_данные!CK11*0.4</f>
        <v>32</v>
      </c>
      <c r="O33" s="16">
        <f>Учреждения_данные!CK12*0.3</f>
        <v>30</v>
      </c>
      <c r="P33" s="16">
        <f t="shared" si="8"/>
        <v>80</v>
      </c>
      <c r="Q33" s="16">
        <f>Учреждения_данные!CK13*0.4</f>
        <v>40</v>
      </c>
      <c r="R33" s="16">
        <f>Учреждения_данные!CK14*0.4</f>
        <v>40</v>
      </c>
      <c r="S33" s="16">
        <f>Учреждения_данные!CK15*0.2</f>
        <v>20</v>
      </c>
      <c r="T33" s="16">
        <f t="shared" si="9"/>
        <v>100</v>
      </c>
      <c r="U33" s="16">
        <f>Учреждения_данные!CK16*0.3</f>
        <v>27.27272727272727</v>
      </c>
      <c r="V33" s="16">
        <f>Учреждения_данные!CK17*0.2</f>
        <v>18.181818181818183</v>
      </c>
      <c r="W33" s="16">
        <f>Учреждения_данные!CK18*0.5</f>
        <v>50</v>
      </c>
      <c r="X33" s="16">
        <f t="shared" si="10"/>
        <v>95.454545454545453</v>
      </c>
      <c r="Y33" s="46">
        <f t="shared" si="4"/>
        <v>458.47214379823077</v>
      </c>
    </row>
    <row r="34" spans="1:25" s="39" customFormat="1" ht="90">
      <c r="A34" s="14">
        <v>30</v>
      </c>
      <c r="B34" s="50" t="s">
        <v>80</v>
      </c>
      <c r="C34" s="50" t="s">
        <v>114</v>
      </c>
      <c r="D34" s="88">
        <f>(Учреждения_данные!CN3+Учреждения_данные!CN4)/2*0.3</f>
        <v>16.304347826086957</v>
      </c>
      <c r="E34" s="88"/>
      <c r="F34" s="15">
        <f>Учреждения_данные!CN5*0.3</f>
        <v>30</v>
      </c>
      <c r="G34" s="88">
        <f>(Учреждения_данные!CN6+Учреждения_данные!CN7)/2*0.4</f>
        <v>40</v>
      </c>
      <c r="H34" s="88"/>
      <c r="I34" s="51">
        <f t="shared" si="6"/>
        <v>86.304347826086953</v>
      </c>
      <c r="J34" s="51">
        <f>Учреждения_данные!CN8*0.5</f>
        <v>50</v>
      </c>
      <c r="K34" s="51">
        <f>Учреждения_данные!CN9*0.5</f>
        <v>50</v>
      </c>
      <c r="L34" s="51">
        <f t="shared" si="7"/>
        <v>100</v>
      </c>
      <c r="M34" s="51">
        <f>Учреждения_данные!CN10*0.3</f>
        <v>0</v>
      </c>
      <c r="N34" s="51">
        <f>Учреждения_данные!CN11*0.4</f>
        <v>8</v>
      </c>
      <c r="O34" s="16">
        <f>Учреждения_данные!CN12*0.3</f>
        <v>30</v>
      </c>
      <c r="P34" s="16">
        <f t="shared" si="8"/>
        <v>38</v>
      </c>
      <c r="Q34" s="16">
        <f>Учреждения_данные!CN13*0.4</f>
        <v>40</v>
      </c>
      <c r="R34" s="16">
        <f>Учреждения_данные!CN14*0.4</f>
        <v>40</v>
      </c>
      <c r="S34" s="16">
        <f>Учреждения_данные!CN15*0.2</f>
        <v>20</v>
      </c>
      <c r="T34" s="16">
        <f t="shared" si="9"/>
        <v>100</v>
      </c>
      <c r="U34" s="16">
        <f>Учреждения_данные!CN16*0.3</f>
        <v>30</v>
      </c>
      <c r="V34" s="16">
        <f>Учреждения_данные!CN17*0.2</f>
        <v>19.047619047619047</v>
      </c>
      <c r="W34" s="16">
        <f>Учреждения_данные!CN18*0.5</f>
        <v>50</v>
      </c>
      <c r="X34" s="16">
        <f t="shared" si="10"/>
        <v>99.047619047619051</v>
      </c>
      <c r="Y34" s="46">
        <f t="shared" si="4"/>
        <v>423.35196687370598</v>
      </c>
    </row>
    <row r="35" spans="1:25" s="39" customFormat="1" ht="90">
      <c r="A35" s="14">
        <v>31</v>
      </c>
      <c r="B35" s="50" t="s">
        <v>81</v>
      </c>
      <c r="C35" s="50" t="s">
        <v>115</v>
      </c>
      <c r="D35" s="88">
        <f>(Учреждения_данные!CQ3+Учреждения_данные!CQ4)/2*0.3</f>
        <v>13.928571428571429</v>
      </c>
      <c r="E35" s="88"/>
      <c r="F35" s="15">
        <f>Учреждения_данные!CQ5*0.3</f>
        <v>30</v>
      </c>
      <c r="G35" s="88">
        <f>(Учреждения_данные!CQ6+Учреждения_данные!CQ7)/2*0.4</f>
        <v>40</v>
      </c>
      <c r="H35" s="88"/>
      <c r="I35" s="51">
        <f t="shared" si="6"/>
        <v>83.928571428571431</v>
      </c>
      <c r="J35" s="51">
        <f>Учреждения_данные!CQ8*0.5</f>
        <v>50</v>
      </c>
      <c r="K35" s="51">
        <f>Учреждения_данные!CQ9*0.5</f>
        <v>50</v>
      </c>
      <c r="L35" s="51">
        <f t="shared" si="7"/>
        <v>100</v>
      </c>
      <c r="M35" s="51">
        <f>Учреждения_данные!CQ10*0.3</f>
        <v>0</v>
      </c>
      <c r="N35" s="51">
        <f>Учреждения_данные!CQ11*0.4</f>
        <v>16</v>
      </c>
      <c r="O35" s="16">
        <f>Учреждения_данные!CQ12*0.3</f>
        <v>30</v>
      </c>
      <c r="P35" s="16">
        <f t="shared" si="8"/>
        <v>46</v>
      </c>
      <c r="Q35" s="16">
        <f>Учреждения_данные!CQ13*0.4</f>
        <v>40</v>
      </c>
      <c r="R35" s="16">
        <f>Учреждения_данные!CQ14*0.4</f>
        <v>40</v>
      </c>
      <c r="S35" s="16">
        <f>Учреждения_данные!CQ15*0.2</f>
        <v>20</v>
      </c>
      <c r="T35" s="16">
        <f t="shared" si="9"/>
        <v>100</v>
      </c>
      <c r="U35" s="16">
        <f>Учреждения_данные!CQ16*0.3</f>
        <v>30</v>
      </c>
      <c r="V35" s="16">
        <f>Учреждения_данные!CQ17*0.2</f>
        <v>20</v>
      </c>
      <c r="W35" s="16">
        <f>Учреждения_данные!CQ18*0.5</f>
        <v>50</v>
      </c>
      <c r="X35" s="16">
        <f t="shared" si="10"/>
        <v>100</v>
      </c>
      <c r="Y35" s="46">
        <f t="shared" si="4"/>
        <v>429.92857142857144</v>
      </c>
    </row>
    <row r="36" spans="1:25" s="39" customFormat="1" ht="105">
      <c r="A36" s="20">
        <v>32</v>
      </c>
      <c r="B36" s="50" t="s">
        <v>82</v>
      </c>
      <c r="C36" s="50" t="s">
        <v>116</v>
      </c>
      <c r="D36" s="88">
        <f>(Учреждения_данные!CT3+Учреждения_данные!CT4)/2*0.3</f>
        <v>18.260869565217391</v>
      </c>
      <c r="E36" s="88"/>
      <c r="F36" s="15">
        <f>Учреждения_данные!CT5*0.3</f>
        <v>30</v>
      </c>
      <c r="G36" s="88">
        <f>(Учреждения_данные!CT6+Учреждения_данные!CT7)/2*0.4</f>
        <v>37.654808959156789</v>
      </c>
      <c r="H36" s="88"/>
      <c r="I36" s="51">
        <f t="shared" si="6"/>
        <v>85.915678524374187</v>
      </c>
      <c r="J36" s="51">
        <f>Учреждения_данные!CT8*0.5</f>
        <v>50</v>
      </c>
      <c r="K36" s="51">
        <f>Учреждения_данные!CT9*0.5</f>
        <v>44.565217391304344</v>
      </c>
      <c r="L36" s="51">
        <f t="shared" si="7"/>
        <v>94.565217391304344</v>
      </c>
      <c r="M36" s="51">
        <f>Учреждения_данные!CT10*0.3</f>
        <v>0</v>
      </c>
      <c r="N36" s="51">
        <f>Учреждения_данные!CT11*0.4</f>
        <v>8</v>
      </c>
      <c r="O36" s="16">
        <f>Учреждения_данные!CT12*0.3</f>
        <v>30</v>
      </c>
      <c r="P36" s="16">
        <f t="shared" si="8"/>
        <v>38</v>
      </c>
      <c r="Q36" s="16">
        <f>Учреждения_данные!CT13*0.4</f>
        <v>38.260869565217398</v>
      </c>
      <c r="R36" s="16">
        <f>Учреждения_данные!CT14*0.4</f>
        <v>38.260869565217398</v>
      </c>
      <c r="S36" s="16">
        <f>Учреждения_данные!CT15*0.2</f>
        <v>18.75</v>
      </c>
      <c r="T36" s="16">
        <f t="shared" si="9"/>
        <v>95.271739130434796</v>
      </c>
      <c r="U36" s="16">
        <f>Учреждения_данные!CT16*0.3</f>
        <v>28.043478260869566</v>
      </c>
      <c r="V36" s="16">
        <f>Учреждения_данные!CT17*0.2</f>
        <v>18.260869565217391</v>
      </c>
      <c r="W36" s="16">
        <f>Учреждения_данные!CT18*0.5</f>
        <v>47.826086956521742</v>
      </c>
      <c r="X36" s="16">
        <f t="shared" si="10"/>
        <v>94.130434782608688</v>
      </c>
      <c r="Y36" s="46">
        <f t="shared" si="4"/>
        <v>407.883069828722</v>
      </c>
    </row>
    <row r="37" spans="1:25" s="39" customFormat="1" ht="90">
      <c r="A37" s="20">
        <v>33</v>
      </c>
      <c r="B37" s="50" t="s">
        <v>83</v>
      </c>
      <c r="C37" s="50" t="s">
        <v>117</v>
      </c>
      <c r="D37" s="88">
        <f>(Учреждения_данные!CW3+Учреждения_данные!CW4)/2*0.3</f>
        <v>15</v>
      </c>
      <c r="E37" s="88"/>
      <c r="F37" s="15">
        <f>Учреждения_данные!CW5*0.3</f>
        <v>30</v>
      </c>
      <c r="G37" s="88">
        <f>(Учреждения_данные!CW6+Учреждения_данные!CW7)/2*0.4</f>
        <v>37.142857142857146</v>
      </c>
      <c r="H37" s="88"/>
      <c r="I37" s="51">
        <f t="shared" si="6"/>
        <v>82.142857142857139</v>
      </c>
      <c r="J37" s="51">
        <f>Учреждения_данные!CW8*0.5</f>
        <v>50</v>
      </c>
      <c r="K37" s="51">
        <f>Учреждения_данные!CW9*0.5</f>
        <v>50</v>
      </c>
      <c r="L37" s="51">
        <f t="shared" si="7"/>
        <v>100</v>
      </c>
      <c r="M37" s="51">
        <f>Учреждения_данные!CW10*0.3</f>
        <v>0</v>
      </c>
      <c r="N37" s="51">
        <f>Учреждения_данные!CW11*0.4</f>
        <v>8</v>
      </c>
      <c r="O37" s="16">
        <f>Учреждения_данные!CW12*0.3</f>
        <v>30</v>
      </c>
      <c r="P37" s="16">
        <f t="shared" si="8"/>
        <v>38</v>
      </c>
      <c r="Q37" s="16">
        <f>Учреждения_данные!CW13*0.4</f>
        <v>40</v>
      </c>
      <c r="R37" s="16">
        <f>Учреждения_данные!CW14*0.4</f>
        <v>35.555555555555557</v>
      </c>
      <c r="S37" s="16">
        <f>Учреждения_данные!CW15*0.2</f>
        <v>20</v>
      </c>
      <c r="T37" s="16">
        <f t="shared" si="9"/>
        <v>95.555555555555557</v>
      </c>
      <c r="U37" s="16">
        <f>Учреждения_данные!CW16*0.3</f>
        <v>30</v>
      </c>
      <c r="V37" s="16">
        <f>Учреждения_данные!CW17*0.2</f>
        <v>17.777777777777779</v>
      </c>
      <c r="W37" s="16">
        <f>Учреждения_данные!CW18*0.5</f>
        <v>50</v>
      </c>
      <c r="X37" s="16">
        <f t="shared" si="10"/>
        <v>97.777777777777771</v>
      </c>
      <c r="Y37" s="46">
        <f t="shared" si="4"/>
        <v>413.47619047619048</v>
      </c>
    </row>
    <row r="38" spans="1:25" s="39" customFormat="1" ht="105">
      <c r="A38" s="20">
        <v>34</v>
      </c>
      <c r="B38" s="23" t="s">
        <v>84</v>
      </c>
      <c r="C38" s="23" t="s">
        <v>118</v>
      </c>
      <c r="D38" s="88">
        <f>(Учреждения_данные!CZ3+Учреждения_данные!CZ4)/2*0.3</f>
        <v>13.649068322981366</v>
      </c>
      <c r="E38" s="88"/>
      <c r="F38" s="15">
        <f>Учреждения_данные!CZ5*0.3</f>
        <v>30</v>
      </c>
      <c r="G38" s="88">
        <f>(Учреждения_данные!CZ6+Учреждения_данные!CZ7)/2*0.4</f>
        <v>39.639639639639647</v>
      </c>
      <c r="H38" s="88"/>
      <c r="I38" s="51">
        <f t="shared" si="6"/>
        <v>83.288707962621004</v>
      </c>
      <c r="J38" s="51">
        <f>Учреждения_данные!CZ8*0.5</f>
        <v>50</v>
      </c>
      <c r="K38" s="51">
        <f>Учреждения_данные!CZ9*0.5</f>
        <v>45.774647887323944</v>
      </c>
      <c r="L38" s="51">
        <f t="shared" si="7"/>
        <v>95.774647887323937</v>
      </c>
      <c r="M38" s="51">
        <f>Учреждения_данные!CZ10*0.3</f>
        <v>30</v>
      </c>
      <c r="N38" s="51">
        <f>Учреждения_данные!CZ11*0.4</f>
        <v>16</v>
      </c>
      <c r="O38" s="16">
        <f>Учреждения_данные!CZ12*0.3</f>
        <v>30</v>
      </c>
      <c r="P38" s="16">
        <f t="shared" si="8"/>
        <v>76</v>
      </c>
      <c r="Q38" s="16">
        <f>Учреждения_данные!CZ13*0.4</f>
        <v>39.718309859154935</v>
      </c>
      <c r="R38" s="16">
        <f>Учреждения_данные!CZ14*0.4</f>
        <v>39.436619718309863</v>
      </c>
      <c r="S38" s="16">
        <f>Учреждения_данные!CZ15*0.2</f>
        <v>19.316239316239319</v>
      </c>
      <c r="T38" s="16">
        <f t="shared" si="9"/>
        <v>98.471168893704117</v>
      </c>
      <c r="U38" s="16">
        <f>Учреждения_данные!CZ16*0.3</f>
        <v>29.788732394366196</v>
      </c>
      <c r="V38" s="16">
        <f>Учреждения_данные!CZ17*0.2</f>
        <v>19.577464788732396</v>
      </c>
      <c r="W38" s="16">
        <f>Учреждения_данные!CZ18*0.5</f>
        <v>49.647887323943664</v>
      </c>
      <c r="X38" s="16">
        <f t="shared" si="10"/>
        <v>99.014084507042256</v>
      </c>
      <c r="Y38" s="46">
        <f t="shared" si="4"/>
        <v>452.5486092506913</v>
      </c>
    </row>
  </sheetData>
  <autoFilter ref="A4:Z38"/>
  <mergeCells count="84">
    <mergeCell ref="D37:E37"/>
    <mergeCell ref="G37:H37"/>
    <mergeCell ref="D38:E38"/>
    <mergeCell ref="G38:H38"/>
    <mergeCell ref="D34:E34"/>
    <mergeCell ref="G34:H34"/>
    <mergeCell ref="D35:E35"/>
    <mergeCell ref="G35:H35"/>
    <mergeCell ref="D36:E36"/>
    <mergeCell ref="G36:H36"/>
    <mergeCell ref="D31:E31"/>
    <mergeCell ref="G31:H31"/>
    <mergeCell ref="D32:E32"/>
    <mergeCell ref="G32:H32"/>
    <mergeCell ref="D33:E33"/>
    <mergeCell ref="G33:H33"/>
    <mergeCell ref="D28:E28"/>
    <mergeCell ref="G28:H28"/>
    <mergeCell ref="D29:E29"/>
    <mergeCell ref="G29:H29"/>
    <mergeCell ref="D30:E30"/>
    <mergeCell ref="G30:H30"/>
    <mergeCell ref="D25:E25"/>
    <mergeCell ref="G25:H25"/>
    <mergeCell ref="D26:E26"/>
    <mergeCell ref="G26:H26"/>
    <mergeCell ref="D27:E27"/>
    <mergeCell ref="G27:H27"/>
    <mergeCell ref="D19:E19"/>
    <mergeCell ref="G19:H19"/>
    <mergeCell ref="D16:E16"/>
    <mergeCell ref="G16:H16"/>
    <mergeCell ref="G10:H10"/>
    <mergeCell ref="D17:E17"/>
    <mergeCell ref="G17:H17"/>
    <mergeCell ref="D18:E18"/>
    <mergeCell ref="G18:H18"/>
    <mergeCell ref="G13:H13"/>
    <mergeCell ref="G14:H14"/>
    <mergeCell ref="G15:H15"/>
    <mergeCell ref="D15:E15"/>
    <mergeCell ref="D13:E13"/>
    <mergeCell ref="D14:E14"/>
    <mergeCell ref="D23:E23"/>
    <mergeCell ref="G23:H23"/>
    <mergeCell ref="D24:E24"/>
    <mergeCell ref="G24:H24"/>
    <mergeCell ref="D20:E20"/>
    <mergeCell ref="G20:H20"/>
    <mergeCell ref="D21:E21"/>
    <mergeCell ref="G21:H21"/>
    <mergeCell ref="D22:E22"/>
    <mergeCell ref="G22:H22"/>
    <mergeCell ref="B1:B3"/>
    <mergeCell ref="C1:C3"/>
    <mergeCell ref="D1:H1"/>
    <mergeCell ref="J1:K1"/>
    <mergeCell ref="M1:O1"/>
    <mergeCell ref="I1:I3"/>
    <mergeCell ref="L1:L3"/>
    <mergeCell ref="D2:E2"/>
    <mergeCell ref="G2:H2"/>
    <mergeCell ref="Y1:Y3"/>
    <mergeCell ref="U1:W1"/>
    <mergeCell ref="Q1:S1"/>
    <mergeCell ref="P1:P3"/>
    <mergeCell ref="T1:T3"/>
    <mergeCell ref="X1:X3"/>
    <mergeCell ref="D8:E8"/>
    <mergeCell ref="G8:H8"/>
    <mergeCell ref="G9:H9"/>
    <mergeCell ref="A1:A3"/>
    <mergeCell ref="G12:H12"/>
    <mergeCell ref="D11:E11"/>
    <mergeCell ref="G11:H11"/>
    <mergeCell ref="D12:E12"/>
    <mergeCell ref="D10:E10"/>
    <mergeCell ref="D9:E9"/>
    <mergeCell ref="G5:H5"/>
    <mergeCell ref="G6:H6"/>
    <mergeCell ref="G7:H7"/>
    <mergeCell ref="D5:E5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34"/>
  <sheetViews>
    <sheetView zoomScale="70" zoomScaleNormal="70" workbookViewId="0">
      <pane xSplit="1" topLeftCell="V1" activePane="topRight" state="frozen"/>
      <selection activeCell="A11" sqref="A11"/>
      <selection pane="topRight" activeCell="AG1" sqref="AG1:AI1"/>
    </sheetView>
  </sheetViews>
  <sheetFormatPr defaultRowHeight="15"/>
  <cols>
    <col min="1" max="1" width="13.7109375" style="48" customWidth="1"/>
    <col min="2" max="2" width="40.85546875" style="48" customWidth="1"/>
    <col min="3" max="48" width="21.7109375" style="43" customWidth="1"/>
    <col min="49" max="49" width="21.7109375" style="36" customWidth="1"/>
    <col min="50" max="51" width="21.7109375" style="43" customWidth="1"/>
    <col min="52" max="52" width="21.7109375" style="36" customWidth="1"/>
    <col min="53" max="54" width="21.7109375" style="43" customWidth="1"/>
    <col min="55" max="55" width="21.7109375" style="36" customWidth="1"/>
    <col min="56" max="56" width="21.7109375" style="43" customWidth="1"/>
    <col min="57" max="58" width="21.7109375" style="36" customWidth="1"/>
    <col min="59" max="59" width="21.7109375" style="43" customWidth="1"/>
    <col min="60" max="61" width="21.7109375" style="36" customWidth="1"/>
    <col min="62" max="62" width="21.7109375" style="43" customWidth="1"/>
    <col min="63" max="64" width="21.7109375" style="36" customWidth="1"/>
    <col min="65" max="65" width="21.7109375" style="43" customWidth="1"/>
    <col min="66" max="67" width="21.7109375" style="36" customWidth="1"/>
    <col min="68" max="68" width="21.7109375" style="43" customWidth="1"/>
    <col min="69" max="70" width="21.7109375" style="36" customWidth="1"/>
    <col min="71" max="71" width="21.7109375" style="43" customWidth="1"/>
    <col min="72" max="73" width="21.7109375" style="36" customWidth="1"/>
    <col min="74" max="74" width="21.7109375" style="43" customWidth="1"/>
    <col min="75" max="76" width="21.7109375" style="36" customWidth="1"/>
    <col min="77" max="77" width="21.7109375" style="43" customWidth="1"/>
    <col min="78" max="79" width="21.7109375" style="36" customWidth="1"/>
    <col min="80" max="80" width="21.7109375" style="43" customWidth="1"/>
    <col min="81" max="82" width="21.7109375" style="36" customWidth="1"/>
    <col min="83" max="83" width="21.7109375" style="43" customWidth="1"/>
    <col min="84" max="85" width="21.7109375" style="36" customWidth="1"/>
    <col min="86" max="86" width="21.7109375" style="43" customWidth="1"/>
    <col min="87" max="88" width="21.7109375" style="36" customWidth="1"/>
    <col min="89" max="89" width="21.7109375" style="43" customWidth="1"/>
    <col min="90" max="91" width="21.7109375" style="36" customWidth="1"/>
    <col min="92" max="92" width="21.7109375" style="43" customWidth="1"/>
    <col min="93" max="94" width="21.7109375" style="36" customWidth="1"/>
    <col min="95" max="95" width="21.7109375" style="43" customWidth="1"/>
    <col min="96" max="97" width="21.7109375" style="36" customWidth="1"/>
    <col min="98" max="98" width="21.7109375" style="43" customWidth="1"/>
    <col min="99" max="100" width="21.7109375" style="36" customWidth="1"/>
    <col min="101" max="101" width="21.7109375" style="43" customWidth="1"/>
    <col min="102" max="103" width="21.7109375" style="36" customWidth="1"/>
    <col min="104" max="104" width="21.7109375" style="43" customWidth="1"/>
    <col min="105" max="16384" width="9.140625" style="48"/>
  </cols>
  <sheetData>
    <row r="1" spans="1:104" s="47" customFormat="1" ht="60.75" customHeight="1">
      <c r="A1" s="19"/>
      <c r="B1" s="19"/>
      <c r="C1" s="89" t="s">
        <v>51</v>
      </c>
      <c r="D1" s="89"/>
      <c r="E1" s="89"/>
      <c r="F1" s="89" t="s">
        <v>52</v>
      </c>
      <c r="G1" s="89"/>
      <c r="H1" s="89"/>
      <c r="I1" s="89" t="s">
        <v>53</v>
      </c>
      <c r="J1" s="89"/>
      <c r="K1" s="89"/>
      <c r="L1" s="89" t="s">
        <v>54</v>
      </c>
      <c r="M1" s="89"/>
      <c r="N1" s="89"/>
      <c r="O1" s="89" t="s">
        <v>55</v>
      </c>
      <c r="P1" s="89"/>
      <c r="Q1" s="89"/>
      <c r="R1" s="89" t="s">
        <v>56</v>
      </c>
      <c r="S1" s="89"/>
      <c r="T1" s="89"/>
      <c r="U1" s="89" t="s">
        <v>57</v>
      </c>
      <c r="V1" s="89"/>
      <c r="W1" s="89"/>
      <c r="X1" s="89" t="s">
        <v>58</v>
      </c>
      <c r="Y1" s="89"/>
      <c r="Z1" s="89"/>
      <c r="AA1" s="89" t="s">
        <v>59</v>
      </c>
      <c r="AB1" s="89"/>
      <c r="AC1" s="89"/>
      <c r="AD1" s="89" t="s">
        <v>60</v>
      </c>
      <c r="AE1" s="89"/>
      <c r="AF1" s="89"/>
      <c r="AG1" s="89" t="s">
        <v>61</v>
      </c>
      <c r="AH1" s="89"/>
      <c r="AI1" s="89"/>
      <c r="AJ1" s="89" t="s">
        <v>62</v>
      </c>
      <c r="AK1" s="89"/>
      <c r="AL1" s="89"/>
      <c r="AM1" s="89" t="s">
        <v>63</v>
      </c>
      <c r="AN1" s="89"/>
      <c r="AO1" s="89"/>
      <c r="AP1" s="89" t="s">
        <v>64</v>
      </c>
      <c r="AQ1" s="89"/>
      <c r="AR1" s="89"/>
      <c r="AS1" s="89" t="s">
        <v>65</v>
      </c>
      <c r="AT1" s="89"/>
      <c r="AU1" s="89"/>
      <c r="AV1" s="89" t="s">
        <v>66</v>
      </c>
      <c r="AW1" s="90"/>
      <c r="AX1" s="90"/>
      <c r="AY1" s="89" t="s">
        <v>67</v>
      </c>
      <c r="AZ1" s="90"/>
      <c r="BA1" s="90"/>
      <c r="BB1" s="89" t="s">
        <v>68</v>
      </c>
      <c r="BC1" s="90"/>
      <c r="BD1" s="90"/>
      <c r="BE1" s="89" t="s">
        <v>69</v>
      </c>
      <c r="BF1" s="90"/>
      <c r="BG1" s="90"/>
      <c r="BH1" s="89" t="s">
        <v>70</v>
      </c>
      <c r="BI1" s="90"/>
      <c r="BJ1" s="90"/>
      <c r="BK1" s="89" t="s">
        <v>71</v>
      </c>
      <c r="BL1" s="90"/>
      <c r="BM1" s="90"/>
      <c r="BN1" s="89" t="s">
        <v>72</v>
      </c>
      <c r="BO1" s="90"/>
      <c r="BP1" s="90"/>
      <c r="BQ1" s="89" t="s">
        <v>73</v>
      </c>
      <c r="BR1" s="90"/>
      <c r="BS1" s="90"/>
      <c r="BT1" s="89" t="s">
        <v>74</v>
      </c>
      <c r="BU1" s="90"/>
      <c r="BV1" s="90"/>
      <c r="BW1" s="89" t="s">
        <v>75</v>
      </c>
      <c r="BX1" s="90"/>
      <c r="BY1" s="90"/>
      <c r="BZ1" s="89" t="s">
        <v>76</v>
      </c>
      <c r="CA1" s="90"/>
      <c r="CB1" s="90"/>
      <c r="CC1" s="89" t="s">
        <v>77</v>
      </c>
      <c r="CD1" s="90"/>
      <c r="CE1" s="90"/>
      <c r="CF1" s="89" t="s">
        <v>78</v>
      </c>
      <c r="CG1" s="90"/>
      <c r="CH1" s="90"/>
      <c r="CI1" s="89" t="s">
        <v>79</v>
      </c>
      <c r="CJ1" s="90"/>
      <c r="CK1" s="90"/>
      <c r="CL1" s="89" t="s">
        <v>80</v>
      </c>
      <c r="CM1" s="90"/>
      <c r="CN1" s="90"/>
      <c r="CO1" s="89" t="s">
        <v>81</v>
      </c>
      <c r="CP1" s="90"/>
      <c r="CQ1" s="90"/>
      <c r="CR1" s="89" t="s">
        <v>82</v>
      </c>
      <c r="CS1" s="90"/>
      <c r="CT1" s="90"/>
      <c r="CU1" s="89" t="s">
        <v>83</v>
      </c>
      <c r="CV1" s="90"/>
      <c r="CW1" s="90"/>
      <c r="CX1" s="89" t="s">
        <v>84</v>
      </c>
      <c r="CY1" s="90"/>
      <c r="CZ1" s="90"/>
    </row>
    <row r="2" spans="1:104" ht="60" customHeight="1">
      <c r="A2" s="10"/>
      <c r="B2" s="10"/>
      <c r="C2" s="5" t="s">
        <v>24</v>
      </c>
      <c r="D2" s="6" t="s">
        <v>25</v>
      </c>
      <c r="E2" s="7" t="s">
        <v>28</v>
      </c>
      <c r="F2" s="5" t="s">
        <v>24</v>
      </c>
      <c r="G2" s="6" t="s">
        <v>25</v>
      </c>
      <c r="H2" s="7" t="s">
        <v>28</v>
      </c>
      <c r="I2" s="5" t="s">
        <v>24</v>
      </c>
      <c r="J2" s="6" t="s">
        <v>25</v>
      </c>
      <c r="K2" s="7" t="s">
        <v>28</v>
      </c>
      <c r="L2" s="5" t="s">
        <v>24</v>
      </c>
      <c r="M2" s="6" t="s">
        <v>25</v>
      </c>
      <c r="N2" s="7" t="s">
        <v>28</v>
      </c>
      <c r="O2" s="5" t="s">
        <v>24</v>
      </c>
      <c r="P2" s="6" t="s">
        <v>25</v>
      </c>
      <c r="Q2" s="7" t="s">
        <v>28</v>
      </c>
      <c r="R2" s="5" t="s">
        <v>24</v>
      </c>
      <c r="S2" s="6" t="s">
        <v>25</v>
      </c>
      <c r="T2" s="7" t="s">
        <v>28</v>
      </c>
      <c r="U2" s="5" t="s">
        <v>24</v>
      </c>
      <c r="V2" s="6" t="s">
        <v>25</v>
      </c>
      <c r="W2" s="7" t="s">
        <v>28</v>
      </c>
      <c r="X2" s="5" t="s">
        <v>24</v>
      </c>
      <c r="Y2" s="6" t="s">
        <v>25</v>
      </c>
      <c r="Z2" s="7" t="s">
        <v>28</v>
      </c>
      <c r="AA2" s="5" t="s">
        <v>24</v>
      </c>
      <c r="AB2" s="6" t="s">
        <v>25</v>
      </c>
      <c r="AC2" s="7" t="s">
        <v>28</v>
      </c>
      <c r="AD2" s="5" t="s">
        <v>24</v>
      </c>
      <c r="AE2" s="6" t="s">
        <v>25</v>
      </c>
      <c r="AF2" s="7" t="s">
        <v>28</v>
      </c>
      <c r="AG2" s="5" t="s">
        <v>24</v>
      </c>
      <c r="AH2" s="6" t="s">
        <v>25</v>
      </c>
      <c r="AI2" s="7" t="s">
        <v>28</v>
      </c>
      <c r="AJ2" s="5" t="s">
        <v>24</v>
      </c>
      <c r="AK2" s="6" t="s">
        <v>25</v>
      </c>
      <c r="AL2" s="7" t="s">
        <v>28</v>
      </c>
      <c r="AM2" s="5" t="s">
        <v>24</v>
      </c>
      <c r="AN2" s="6" t="s">
        <v>25</v>
      </c>
      <c r="AO2" s="7" t="s">
        <v>28</v>
      </c>
      <c r="AP2" s="5" t="s">
        <v>24</v>
      </c>
      <c r="AQ2" s="6" t="s">
        <v>25</v>
      </c>
      <c r="AR2" s="7" t="s">
        <v>28</v>
      </c>
      <c r="AS2" s="5" t="s">
        <v>24</v>
      </c>
      <c r="AT2" s="6" t="s">
        <v>25</v>
      </c>
      <c r="AU2" s="7" t="s">
        <v>28</v>
      </c>
      <c r="AV2" s="5" t="s">
        <v>24</v>
      </c>
      <c r="AW2" s="6" t="s">
        <v>25</v>
      </c>
      <c r="AX2" s="7" t="s">
        <v>28</v>
      </c>
      <c r="AY2" s="5" t="s">
        <v>24</v>
      </c>
      <c r="AZ2" s="6" t="s">
        <v>25</v>
      </c>
      <c r="BA2" s="7" t="s">
        <v>28</v>
      </c>
      <c r="BB2" s="5" t="s">
        <v>24</v>
      </c>
      <c r="BC2" s="6" t="s">
        <v>25</v>
      </c>
      <c r="BD2" s="7" t="s">
        <v>28</v>
      </c>
      <c r="BE2" s="5" t="s">
        <v>24</v>
      </c>
      <c r="BF2" s="6" t="s">
        <v>25</v>
      </c>
      <c r="BG2" s="7" t="s">
        <v>28</v>
      </c>
      <c r="BH2" s="5" t="s">
        <v>24</v>
      </c>
      <c r="BI2" s="6" t="s">
        <v>25</v>
      </c>
      <c r="BJ2" s="7" t="s">
        <v>28</v>
      </c>
      <c r="BK2" s="5" t="s">
        <v>24</v>
      </c>
      <c r="BL2" s="6" t="s">
        <v>25</v>
      </c>
      <c r="BM2" s="7" t="s">
        <v>28</v>
      </c>
      <c r="BN2" s="5" t="s">
        <v>24</v>
      </c>
      <c r="BO2" s="6" t="s">
        <v>25</v>
      </c>
      <c r="BP2" s="7" t="s">
        <v>28</v>
      </c>
      <c r="BQ2" s="5" t="s">
        <v>24</v>
      </c>
      <c r="BR2" s="6" t="s">
        <v>25</v>
      </c>
      <c r="BS2" s="7" t="s">
        <v>28</v>
      </c>
      <c r="BT2" s="5" t="s">
        <v>24</v>
      </c>
      <c r="BU2" s="6" t="s">
        <v>25</v>
      </c>
      <c r="BV2" s="7" t="s">
        <v>28</v>
      </c>
      <c r="BW2" s="5" t="s">
        <v>24</v>
      </c>
      <c r="BX2" s="6" t="s">
        <v>25</v>
      </c>
      <c r="BY2" s="7" t="s">
        <v>28</v>
      </c>
      <c r="BZ2" s="5" t="s">
        <v>24</v>
      </c>
      <c r="CA2" s="6" t="s">
        <v>25</v>
      </c>
      <c r="CB2" s="7" t="s">
        <v>28</v>
      </c>
      <c r="CC2" s="5" t="s">
        <v>24</v>
      </c>
      <c r="CD2" s="6" t="s">
        <v>25</v>
      </c>
      <c r="CE2" s="7" t="s">
        <v>28</v>
      </c>
      <c r="CF2" s="5" t="s">
        <v>24</v>
      </c>
      <c r="CG2" s="6" t="s">
        <v>25</v>
      </c>
      <c r="CH2" s="7" t="s">
        <v>28</v>
      </c>
      <c r="CI2" s="5" t="s">
        <v>24</v>
      </c>
      <c r="CJ2" s="6" t="s">
        <v>25</v>
      </c>
      <c r="CK2" s="7" t="s">
        <v>28</v>
      </c>
      <c r="CL2" s="5" t="s">
        <v>24</v>
      </c>
      <c r="CM2" s="6" t="s">
        <v>25</v>
      </c>
      <c r="CN2" s="7" t="s">
        <v>28</v>
      </c>
      <c r="CO2" s="5" t="s">
        <v>24</v>
      </c>
      <c r="CP2" s="6" t="s">
        <v>25</v>
      </c>
      <c r="CQ2" s="7" t="s">
        <v>28</v>
      </c>
      <c r="CR2" s="5" t="s">
        <v>24</v>
      </c>
      <c r="CS2" s="6" t="s">
        <v>25</v>
      </c>
      <c r="CT2" s="7" t="s">
        <v>28</v>
      </c>
      <c r="CU2" s="5" t="s">
        <v>24</v>
      </c>
      <c r="CV2" s="6" t="s">
        <v>25</v>
      </c>
      <c r="CW2" s="7" t="s">
        <v>28</v>
      </c>
      <c r="CX2" s="5" t="s">
        <v>24</v>
      </c>
      <c r="CY2" s="6" t="s">
        <v>25</v>
      </c>
      <c r="CZ2" s="7" t="s">
        <v>28</v>
      </c>
    </row>
    <row r="3" spans="1:104" s="49" customFormat="1" ht="60">
      <c r="A3" s="97" t="s">
        <v>0</v>
      </c>
      <c r="B3" s="3" t="s">
        <v>1</v>
      </c>
      <c r="C3" s="8">
        <v>14</v>
      </c>
      <c r="D3" s="9">
        <v>6</v>
      </c>
      <c r="E3" s="13">
        <f>D3/C3*100</f>
        <v>42.857142857142854</v>
      </c>
      <c r="F3" s="101">
        <v>14</v>
      </c>
      <c r="G3" s="101">
        <v>5</v>
      </c>
      <c r="H3" s="13">
        <f>G3/F3*100</f>
        <v>35.714285714285715</v>
      </c>
      <c r="I3" s="54">
        <v>14</v>
      </c>
      <c r="J3" s="54">
        <v>7</v>
      </c>
      <c r="K3" s="13">
        <f>J3/I3*100</f>
        <v>50</v>
      </c>
      <c r="L3" s="53">
        <v>14</v>
      </c>
      <c r="M3" s="53">
        <v>6</v>
      </c>
      <c r="N3" s="13">
        <f>M3/L3*100</f>
        <v>42.857142857142854</v>
      </c>
      <c r="O3" s="54">
        <v>14</v>
      </c>
      <c r="P3" s="54">
        <v>8</v>
      </c>
      <c r="Q3" s="13">
        <f>P3/O3*100</f>
        <v>57.142857142857139</v>
      </c>
      <c r="R3" s="102">
        <v>14</v>
      </c>
      <c r="S3" s="102">
        <v>7</v>
      </c>
      <c r="T3" s="13">
        <f>S3/R3*100</f>
        <v>50</v>
      </c>
      <c r="U3" s="54">
        <v>14</v>
      </c>
      <c r="V3" s="54">
        <v>6</v>
      </c>
      <c r="W3" s="13">
        <f>V3/U3*100</f>
        <v>42.857142857142854</v>
      </c>
      <c r="X3" s="8">
        <v>14</v>
      </c>
      <c r="Y3" s="9">
        <v>2</v>
      </c>
      <c r="Z3" s="13">
        <f>Y3/X3*100</f>
        <v>14.285714285714285</v>
      </c>
      <c r="AA3" s="8">
        <v>14</v>
      </c>
      <c r="AB3" s="9">
        <v>5</v>
      </c>
      <c r="AC3" s="13">
        <f>AB3/AA3*100</f>
        <v>35.714285714285715</v>
      </c>
      <c r="AD3" s="8">
        <v>14</v>
      </c>
      <c r="AE3" s="9">
        <v>10</v>
      </c>
      <c r="AF3" s="13">
        <f>AE3/AD3*100</f>
        <v>71.428571428571431</v>
      </c>
      <c r="AG3" s="8">
        <v>14</v>
      </c>
      <c r="AH3" s="9">
        <v>5</v>
      </c>
      <c r="AI3" s="13">
        <f>AH3/AG3*100</f>
        <v>35.714285714285715</v>
      </c>
      <c r="AJ3" s="8">
        <v>14</v>
      </c>
      <c r="AK3" s="9">
        <v>6</v>
      </c>
      <c r="AL3" s="13">
        <f>AK3/AJ3*100</f>
        <v>42.857142857142854</v>
      </c>
      <c r="AM3" s="8">
        <v>14</v>
      </c>
      <c r="AN3" s="9">
        <v>6</v>
      </c>
      <c r="AO3" s="13">
        <f>AN3/AM3*100</f>
        <v>42.857142857142854</v>
      </c>
      <c r="AP3" s="8">
        <v>14</v>
      </c>
      <c r="AQ3" s="9">
        <v>3</v>
      </c>
      <c r="AR3" s="13">
        <f>AQ3/AP3*100</f>
        <v>21.428571428571427</v>
      </c>
      <c r="AS3" s="8">
        <v>14</v>
      </c>
      <c r="AT3" s="9">
        <v>6</v>
      </c>
      <c r="AU3" s="13">
        <f>AT3/AS3*100</f>
        <v>42.857142857142854</v>
      </c>
      <c r="AV3" s="8">
        <v>14</v>
      </c>
      <c r="AW3" s="9">
        <v>8</v>
      </c>
      <c r="AX3" s="13">
        <f>AW3/AV3*100</f>
        <v>57.142857142857139</v>
      </c>
      <c r="AY3" s="8">
        <v>14</v>
      </c>
      <c r="AZ3" s="9">
        <v>5</v>
      </c>
      <c r="BA3" s="13">
        <f>AZ3/AY3*100</f>
        <v>35.714285714285715</v>
      </c>
      <c r="BB3" s="8">
        <v>14</v>
      </c>
      <c r="BC3" s="9">
        <v>7</v>
      </c>
      <c r="BD3" s="13">
        <f>BC3/BB3*100</f>
        <v>50</v>
      </c>
      <c r="BE3" s="8">
        <v>14</v>
      </c>
      <c r="BF3" s="9">
        <v>6</v>
      </c>
      <c r="BG3" s="13">
        <f>BF3/BE3*100</f>
        <v>42.857142857142854</v>
      </c>
      <c r="BH3" s="54">
        <v>14</v>
      </c>
      <c r="BI3" s="54">
        <v>6</v>
      </c>
      <c r="BJ3" s="13">
        <f>BI3/BH3*100</f>
        <v>42.857142857142854</v>
      </c>
      <c r="BK3" s="8">
        <v>14</v>
      </c>
      <c r="BL3" s="9">
        <v>7</v>
      </c>
      <c r="BM3" s="13">
        <f>BL3/BK3*100</f>
        <v>50</v>
      </c>
      <c r="BN3" s="8">
        <v>14</v>
      </c>
      <c r="BO3" s="9">
        <v>3</v>
      </c>
      <c r="BP3" s="13">
        <f>BO3/BN3*100</f>
        <v>21.428571428571427</v>
      </c>
      <c r="BQ3" s="8">
        <v>14</v>
      </c>
      <c r="BR3" s="9">
        <v>9</v>
      </c>
      <c r="BS3" s="13">
        <f>BR3/BQ3*100</f>
        <v>64.285714285714292</v>
      </c>
      <c r="BT3" s="8">
        <v>14</v>
      </c>
      <c r="BU3" s="9">
        <v>5</v>
      </c>
      <c r="BV3" s="13">
        <f>BU3/BT3*100</f>
        <v>35.714285714285715</v>
      </c>
      <c r="BW3" s="8">
        <v>14</v>
      </c>
      <c r="BX3" s="9">
        <v>6</v>
      </c>
      <c r="BY3" s="13">
        <f>BX3/BW3*100</f>
        <v>42.857142857142854</v>
      </c>
      <c r="BZ3" s="8">
        <v>14</v>
      </c>
      <c r="CA3" s="9">
        <v>5</v>
      </c>
      <c r="CB3" s="13">
        <f>CA3/BZ3*100</f>
        <v>35.714285714285715</v>
      </c>
      <c r="CC3" s="54">
        <v>14</v>
      </c>
      <c r="CD3" s="54">
        <v>6</v>
      </c>
      <c r="CE3" s="13">
        <f>CD3/CC3*100</f>
        <v>42.857142857142854</v>
      </c>
      <c r="CF3" s="8">
        <v>14</v>
      </c>
      <c r="CG3" s="9">
        <v>9</v>
      </c>
      <c r="CH3" s="13">
        <f>CG3/CF3*100</f>
        <v>64.285714285714292</v>
      </c>
      <c r="CI3" s="8">
        <v>14</v>
      </c>
      <c r="CJ3" s="9">
        <v>4</v>
      </c>
      <c r="CK3" s="13">
        <f>CJ3/CI3*100</f>
        <v>28.571428571428569</v>
      </c>
      <c r="CL3" s="8">
        <v>14</v>
      </c>
      <c r="CM3" s="9">
        <v>7</v>
      </c>
      <c r="CN3" s="13">
        <f>CM3/CL3*100</f>
        <v>50</v>
      </c>
      <c r="CO3" s="8">
        <v>14</v>
      </c>
      <c r="CP3" s="9">
        <v>6</v>
      </c>
      <c r="CQ3" s="13">
        <f>CP3/CO3*100</f>
        <v>42.857142857142854</v>
      </c>
      <c r="CR3" s="8">
        <v>14</v>
      </c>
      <c r="CS3" s="9">
        <v>7</v>
      </c>
      <c r="CT3" s="13">
        <f>CS3/CR3*100</f>
        <v>50</v>
      </c>
      <c r="CU3" s="8">
        <v>14</v>
      </c>
      <c r="CV3" s="9">
        <v>7</v>
      </c>
      <c r="CW3" s="13">
        <f>CV3/CU3*100</f>
        <v>50</v>
      </c>
      <c r="CX3" s="8">
        <v>14</v>
      </c>
      <c r="CY3" s="9">
        <v>3</v>
      </c>
      <c r="CZ3" s="13">
        <f>CY3/CX3*100</f>
        <v>21.428571428571427</v>
      </c>
    </row>
    <row r="4" spans="1:104" s="49" customFormat="1" ht="60">
      <c r="A4" s="98"/>
      <c r="B4" s="3" t="s">
        <v>2</v>
      </c>
      <c r="C4" s="8">
        <v>46</v>
      </c>
      <c r="D4" s="9">
        <v>28</v>
      </c>
      <c r="E4" s="13">
        <f>D4/C4*100</f>
        <v>60.869565217391312</v>
      </c>
      <c r="F4" s="101">
        <v>46</v>
      </c>
      <c r="G4" s="101">
        <v>36</v>
      </c>
      <c r="H4" s="13">
        <f>G4/F4*100</f>
        <v>78.260869565217391</v>
      </c>
      <c r="I4" s="54">
        <v>46</v>
      </c>
      <c r="J4" s="54">
        <v>38</v>
      </c>
      <c r="K4" s="13">
        <f>J4/I4*100</f>
        <v>82.608695652173907</v>
      </c>
      <c r="L4" s="53">
        <v>46</v>
      </c>
      <c r="M4" s="53">
        <v>34</v>
      </c>
      <c r="N4" s="13">
        <f>M4/L4*100</f>
        <v>73.91304347826086</v>
      </c>
      <c r="O4" s="54">
        <v>46</v>
      </c>
      <c r="P4" s="54">
        <v>37</v>
      </c>
      <c r="Q4" s="13">
        <f>P4/O4*100</f>
        <v>80.434782608695656</v>
      </c>
      <c r="R4" s="102">
        <v>46</v>
      </c>
      <c r="S4" s="102">
        <v>31</v>
      </c>
      <c r="T4" s="13">
        <f>S4/R4*100</f>
        <v>67.391304347826093</v>
      </c>
      <c r="U4" s="54">
        <v>46</v>
      </c>
      <c r="V4" s="54">
        <v>34</v>
      </c>
      <c r="W4" s="13">
        <f>V4/U4*100</f>
        <v>73.91304347826086</v>
      </c>
      <c r="X4" s="8">
        <v>46</v>
      </c>
      <c r="Y4" s="9">
        <v>35</v>
      </c>
      <c r="Z4" s="13">
        <f>Y4/X4*100</f>
        <v>76.08695652173914</v>
      </c>
      <c r="AA4" s="8">
        <v>46</v>
      </c>
      <c r="AB4" s="9">
        <v>34</v>
      </c>
      <c r="AC4" s="13">
        <f>AB4/AA4*100</f>
        <v>73.91304347826086</v>
      </c>
      <c r="AD4" s="8">
        <v>46</v>
      </c>
      <c r="AE4" s="9">
        <v>33</v>
      </c>
      <c r="AF4" s="13">
        <f>AE4/AD4*100</f>
        <v>71.739130434782609</v>
      </c>
      <c r="AG4" s="8">
        <v>46</v>
      </c>
      <c r="AH4" s="9">
        <v>36</v>
      </c>
      <c r="AI4" s="13">
        <f>AH4/AG4*100</f>
        <v>78.260869565217391</v>
      </c>
      <c r="AJ4" s="8">
        <v>46</v>
      </c>
      <c r="AK4" s="9">
        <v>38</v>
      </c>
      <c r="AL4" s="13">
        <f>AK4/AJ4*100</f>
        <v>82.608695652173907</v>
      </c>
      <c r="AM4" s="8">
        <v>46</v>
      </c>
      <c r="AN4" s="9">
        <v>13</v>
      </c>
      <c r="AO4" s="13">
        <f>AN4/AM4*100</f>
        <v>28.260869565217391</v>
      </c>
      <c r="AP4" s="8">
        <v>46</v>
      </c>
      <c r="AQ4" s="9">
        <v>28</v>
      </c>
      <c r="AR4" s="13">
        <f>AQ4/AP4*100</f>
        <v>60.869565217391312</v>
      </c>
      <c r="AS4" s="8">
        <v>46</v>
      </c>
      <c r="AT4" s="9">
        <v>39</v>
      </c>
      <c r="AU4" s="13">
        <f>AT4/AS4*100</f>
        <v>84.782608695652172</v>
      </c>
      <c r="AV4" s="8">
        <v>46</v>
      </c>
      <c r="AW4" s="9">
        <v>23</v>
      </c>
      <c r="AX4" s="13">
        <f>AW4/AV4*100</f>
        <v>50</v>
      </c>
      <c r="AY4" s="8">
        <v>46</v>
      </c>
      <c r="AZ4" s="9">
        <v>34</v>
      </c>
      <c r="BA4" s="13">
        <f>AZ4/AY4*100</f>
        <v>73.91304347826086</v>
      </c>
      <c r="BB4" s="8">
        <v>46</v>
      </c>
      <c r="BC4" s="9">
        <v>36</v>
      </c>
      <c r="BD4" s="13">
        <f>BC4/BB4*100</f>
        <v>78.260869565217391</v>
      </c>
      <c r="BE4" s="8">
        <v>46</v>
      </c>
      <c r="BF4" s="9">
        <v>30</v>
      </c>
      <c r="BG4" s="13">
        <f>BF4/BE4*100</f>
        <v>65.217391304347828</v>
      </c>
      <c r="BH4" s="54">
        <v>46</v>
      </c>
      <c r="BI4" s="54">
        <v>29</v>
      </c>
      <c r="BJ4" s="13">
        <f>BI4/BH4*100</f>
        <v>63.04347826086957</v>
      </c>
      <c r="BK4" s="8">
        <v>46</v>
      </c>
      <c r="BL4" s="9">
        <v>28</v>
      </c>
      <c r="BM4" s="13">
        <f>BL4/BK4*100</f>
        <v>60.869565217391312</v>
      </c>
      <c r="BN4" s="8">
        <v>46</v>
      </c>
      <c r="BO4" s="9">
        <v>21</v>
      </c>
      <c r="BP4" s="13">
        <f>BO4/BN4*100</f>
        <v>45.652173913043477</v>
      </c>
      <c r="BQ4" s="8">
        <v>46</v>
      </c>
      <c r="BR4" s="9">
        <v>26</v>
      </c>
      <c r="BS4" s="13">
        <f>BR4/BQ4*100</f>
        <v>56.521739130434781</v>
      </c>
      <c r="BT4" s="8">
        <v>46</v>
      </c>
      <c r="BU4" s="9">
        <v>21</v>
      </c>
      <c r="BV4" s="13">
        <f>BU4/BT4*100</f>
        <v>45.652173913043477</v>
      </c>
      <c r="BW4" s="8">
        <v>46</v>
      </c>
      <c r="BX4" s="9">
        <v>26</v>
      </c>
      <c r="BY4" s="13">
        <f>BX4/BW4*100</f>
        <v>56.521739130434781</v>
      </c>
      <c r="BZ4" s="8">
        <v>46</v>
      </c>
      <c r="CA4" s="9">
        <v>24</v>
      </c>
      <c r="CB4" s="13">
        <f>CA4/BZ4*100</f>
        <v>52.173913043478258</v>
      </c>
      <c r="CC4" s="54">
        <v>46</v>
      </c>
      <c r="CD4" s="54">
        <v>31</v>
      </c>
      <c r="CE4" s="13">
        <f>CD4/CC4*100</f>
        <v>67.391304347826093</v>
      </c>
      <c r="CF4" s="8">
        <v>46</v>
      </c>
      <c r="CG4" s="9">
        <v>31</v>
      </c>
      <c r="CH4" s="13">
        <f>CG4/CF4*100</f>
        <v>67.391304347826093</v>
      </c>
      <c r="CI4" s="8">
        <v>46</v>
      </c>
      <c r="CJ4" s="9">
        <v>37</v>
      </c>
      <c r="CK4" s="13">
        <f>CJ4/CI4*100</f>
        <v>80.434782608695656</v>
      </c>
      <c r="CL4" s="8">
        <v>46</v>
      </c>
      <c r="CM4" s="9">
        <v>27</v>
      </c>
      <c r="CN4" s="13">
        <f>CM4/CL4*100</f>
        <v>58.695652173913047</v>
      </c>
      <c r="CO4" s="8">
        <v>46</v>
      </c>
      <c r="CP4" s="9">
        <v>23</v>
      </c>
      <c r="CQ4" s="13">
        <f>CP4/CO4*100</f>
        <v>50</v>
      </c>
      <c r="CR4" s="8">
        <v>46</v>
      </c>
      <c r="CS4" s="9">
        <v>33</v>
      </c>
      <c r="CT4" s="13">
        <f>CS4/CR4*100</f>
        <v>71.739130434782609</v>
      </c>
      <c r="CU4" s="8">
        <v>46</v>
      </c>
      <c r="CV4" s="9">
        <v>23</v>
      </c>
      <c r="CW4" s="13">
        <f>CV4/CU4*100</f>
        <v>50</v>
      </c>
      <c r="CX4" s="8">
        <v>46</v>
      </c>
      <c r="CY4" s="9">
        <v>32</v>
      </c>
      <c r="CZ4" s="13">
        <f>CY4/CX4*100</f>
        <v>69.565217391304344</v>
      </c>
    </row>
    <row r="5" spans="1:104" s="49" customFormat="1" ht="156">
      <c r="A5" s="98"/>
      <c r="B5" s="3" t="s">
        <v>38</v>
      </c>
      <c r="C5" s="8" t="s">
        <v>26</v>
      </c>
      <c r="D5" s="9">
        <v>4</v>
      </c>
      <c r="E5" s="13">
        <v>100</v>
      </c>
      <c r="F5" s="101" t="s">
        <v>26</v>
      </c>
      <c r="G5" s="101">
        <v>4</v>
      </c>
      <c r="H5" s="13">
        <v>100</v>
      </c>
      <c r="I5" s="54" t="s">
        <v>26</v>
      </c>
      <c r="J5" s="54">
        <v>3</v>
      </c>
      <c r="K5" s="13">
        <v>90</v>
      </c>
      <c r="L5" s="53" t="s">
        <v>26</v>
      </c>
      <c r="M5" s="53">
        <v>4</v>
      </c>
      <c r="N5" s="13">
        <v>100</v>
      </c>
      <c r="O5" s="54" t="s">
        <v>26</v>
      </c>
      <c r="P5" s="54">
        <v>4</v>
      </c>
      <c r="Q5" s="13">
        <v>100</v>
      </c>
      <c r="R5" s="102" t="s">
        <v>26</v>
      </c>
      <c r="S5" s="102">
        <v>3</v>
      </c>
      <c r="T5" s="13">
        <v>90</v>
      </c>
      <c r="U5" s="54" t="s">
        <v>26</v>
      </c>
      <c r="V5" s="54">
        <v>3</v>
      </c>
      <c r="W5" s="13">
        <v>90</v>
      </c>
      <c r="X5" s="8" t="s">
        <v>26</v>
      </c>
      <c r="Y5" s="9">
        <v>3</v>
      </c>
      <c r="Z5" s="13">
        <v>90</v>
      </c>
      <c r="AA5" s="8" t="s">
        <v>26</v>
      </c>
      <c r="AB5" s="9">
        <v>4</v>
      </c>
      <c r="AC5" s="13">
        <v>100</v>
      </c>
      <c r="AD5" s="8" t="s">
        <v>26</v>
      </c>
      <c r="AE5" s="9">
        <v>3</v>
      </c>
      <c r="AF5" s="13">
        <v>90</v>
      </c>
      <c r="AG5" s="8" t="s">
        <v>26</v>
      </c>
      <c r="AH5" s="9">
        <v>5</v>
      </c>
      <c r="AI5" s="13">
        <v>100</v>
      </c>
      <c r="AJ5" s="8" t="s">
        <v>26</v>
      </c>
      <c r="AK5" s="9">
        <v>4</v>
      </c>
      <c r="AL5" s="13">
        <v>100</v>
      </c>
      <c r="AM5" s="8" t="s">
        <v>26</v>
      </c>
      <c r="AN5" s="9">
        <v>4</v>
      </c>
      <c r="AO5" s="13">
        <v>100</v>
      </c>
      <c r="AP5" s="8" t="s">
        <v>26</v>
      </c>
      <c r="AQ5" s="9">
        <v>4</v>
      </c>
      <c r="AR5" s="13">
        <v>100</v>
      </c>
      <c r="AS5" s="8" t="s">
        <v>26</v>
      </c>
      <c r="AT5" s="9">
        <v>5</v>
      </c>
      <c r="AU5" s="13">
        <v>100</v>
      </c>
      <c r="AV5" s="8" t="s">
        <v>26</v>
      </c>
      <c r="AW5" s="9">
        <v>4</v>
      </c>
      <c r="AX5" s="13">
        <v>100</v>
      </c>
      <c r="AY5" s="8" t="s">
        <v>26</v>
      </c>
      <c r="AZ5" s="9">
        <v>5</v>
      </c>
      <c r="BA5" s="13">
        <v>100</v>
      </c>
      <c r="BB5" s="8" t="s">
        <v>26</v>
      </c>
      <c r="BC5" s="9">
        <v>5</v>
      </c>
      <c r="BD5" s="13">
        <v>100</v>
      </c>
      <c r="BE5" s="8" t="s">
        <v>26</v>
      </c>
      <c r="BF5" s="9">
        <v>5</v>
      </c>
      <c r="BG5" s="13">
        <v>100</v>
      </c>
      <c r="BH5" s="54" t="s">
        <v>26</v>
      </c>
      <c r="BI5" s="54">
        <v>5</v>
      </c>
      <c r="BJ5" s="13">
        <v>100</v>
      </c>
      <c r="BK5" s="8" t="s">
        <v>26</v>
      </c>
      <c r="BL5" s="9">
        <v>4</v>
      </c>
      <c r="BM5" s="13">
        <v>100</v>
      </c>
      <c r="BN5" s="8" t="s">
        <v>26</v>
      </c>
      <c r="BO5" s="9">
        <v>4</v>
      </c>
      <c r="BP5" s="13">
        <v>100</v>
      </c>
      <c r="BQ5" s="8" t="s">
        <v>26</v>
      </c>
      <c r="BR5" s="9">
        <v>4</v>
      </c>
      <c r="BS5" s="13">
        <v>100</v>
      </c>
      <c r="BT5" s="8" t="s">
        <v>26</v>
      </c>
      <c r="BU5" s="9">
        <v>4</v>
      </c>
      <c r="BV5" s="13">
        <v>100</v>
      </c>
      <c r="BW5" s="8" t="s">
        <v>26</v>
      </c>
      <c r="BX5" s="9">
        <v>4</v>
      </c>
      <c r="BY5" s="13">
        <v>100</v>
      </c>
      <c r="BZ5" s="8" t="s">
        <v>26</v>
      </c>
      <c r="CA5" s="9">
        <v>4</v>
      </c>
      <c r="CB5" s="13">
        <v>100</v>
      </c>
      <c r="CC5" s="54" t="s">
        <v>26</v>
      </c>
      <c r="CD5" s="54">
        <v>4</v>
      </c>
      <c r="CE5" s="13">
        <v>100</v>
      </c>
      <c r="CF5" s="8" t="s">
        <v>26</v>
      </c>
      <c r="CG5" s="9">
        <v>5</v>
      </c>
      <c r="CH5" s="13">
        <v>100</v>
      </c>
      <c r="CI5" s="8" t="s">
        <v>26</v>
      </c>
      <c r="CJ5" s="9">
        <v>4</v>
      </c>
      <c r="CK5" s="13">
        <v>100</v>
      </c>
      <c r="CL5" s="8" t="s">
        <v>26</v>
      </c>
      <c r="CM5" s="9">
        <v>4</v>
      </c>
      <c r="CN5" s="13">
        <v>100</v>
      </c>
      <c r="CO5" s="8" t="s">
        <v>26</v>
      </c>
      <c r="CP5" s="9">
        <v>4</v>
      </c>
      <c r="CQ5" s="13">
        <v>100</v>
      </c>
      <c r="CR5" s="8" t="s">
        <v>26</v>
      </c>
      <c r="CS5" s="9">
        <v>5</v>
      </c>
      <c r="CT5" s="13">
        <v>100</v>
      </c>
      <c r="CU5" s="8" t="s">
        <v>26</v>
      </c>
      <c r="CV5" s="9">
        <v>4</v>
      </c>
      <c r="CW5" s="13">
        <v>100</v>
      </c>
      <c r="CX5" s="8" t="s">
        <v>26</v>
      </c>
      <c r="CY5" s="9">
        <v>4</v>
      </c>
      <c r="CZ5" s="13">
        <v>100</v>
      </c>
    </row>
    <row r="6" spans="1:104" s="49" customFormat="1" ht="48">
      <c r="A6" s="98"/>
      <c r="B6" s="3" t="s">
        <v>6</v>
      </c>
      <c r="C6" s="8">
        <v>28</v>
      </c>
      <c r="D6" s="9">
        <v>28</v>
      </c>
      <c r="E6" s="13">
        <f>D6/C6*100</f>
        <v>100</v>
      </c>
      <c r="F6" s="101">
        <v>4</v>
      </c>
      <c r="G6" s="101">
        <v>4</v>
      </c>
      <c r="H6" s="13">
        <f>G6/F6*100</f>
        <v>100</v>
      </c>
      <c r="I6" s="54">
        <v>17</v>
      </c>
      <c r="J6" s="54">
        <v>17</v>
      </c>
      <c r="K6" s="13">
        <f>J6/I6*100</f>
        <v>100</v>
      </c>
      <c r="L6" s="53">
        <v>154</v>
      </c>
      <c r="M6" s="53">
        <v>147</v>
      </c>
      <c r="N6" s="13">
        <f>M6/L6*100</f>
        <v>95.454545454545453</v>
      </c>
      <c r="O6" s="54">
        <v>34</v>
      </c>
      <c r="P6" s="54">
        <v>34</v>
      </c>
      <c r="Q6" s="13">
        <f>P6/O6*100</f>
        <v>100</v>
      </c>
      <c r="R6" s="102">
        <v>8</v>
      </c>
      <c r="S6" s="102">
        <v>8</v>
      </c>
      <c r="T6" s="13">
        <f>S6/R6*100</f>
        <v>100</v>
      </c>
      <c r="U6" s="54">
        <v>27</v>
      </c>
      <c r="V6" s="54">
        <v>27</v>
      </c>
      <c r="W6" s="13">
        <f>V6/U6*100</f>
        <v>100</v>
      </c>
      <c r="X6" s="8">
        <v>31</v>
      </c>
      <c r="Y6" s="9">
        <v>29</v>
      </c>
      <c r="Z6" s="13">
        <f>Y6/X6*100</f>
        <v>93.548387096774192</v>
      </c>
      <c r="AA6" s="8">
        <v>43</v>
      </c>
      <c r="AB6" s="9">
        <v>43</v>
      </c>
      <c r="AC6" s="13">
        <f>AB6/AA6*100</f>
        <v>100</v>
      </c>
      <c r="AD6" s="8">
        <v>71</v>
      </c>
      <c r="AE6" s="9">
        <v>67</v>
      </c>
      <c r="AF6" s="13">
        <f>AE6/AD6*100</f>
        <v>94.366197183098592</v>
      </c>
      <c r="AG6" s="8">
        <v>5</v>
      </c>
      <c r="AH6" s="9">
        <v>5</v>
      </c>
      <c r="AI6" s="13">
        <f>AH6/AG6*100</f>
        <v>100</v>
      </c>
      <c r="AJ6" s="8">
        <v>1</v>
      </c>
      <c r="AK6" s="9">
        <v>1</v>
      </c>
      <c r="AL6" s="13">
        <f>AK6/AJ6*100</f>
        <v>100</v>
      </c>
      <c r="AM6" s="8">
        <v>24</v>
      </c>
      <c r="AN6" s="9">
        <v>23</v>
      </c>
      <c r="AO6" s="13">
        <f>AN6/AM6*100</f>
        <v>95.833333333333343</v>
      </c>
      <c r="AP6" s="8">
        <v>35</v>
      </c>
      <c r="AQ6" s="9">
        <v>32</v>
      </c>
      <c r="AR6" s="13">
        <f>AQ6/AP6*100</f>
        <v>91.428571428571431</v>
      </c>
      <c r="AS6" s="8">
        <v>31</v>
      </c>
      <c r="AT6" s="9">
        <v>31</v>
      </c>
      <c r="AU6" s="13">
        <f>AT6/AS6*100</f>
        <v>100</v>
      </c>
      <c r="AV6" s="8">
        <v>5</v>
      </c>
      <c r="AW6" s="9">
        <v>5</v>
      </c>
      <c r="AX6" s="13">
        <f>AW6/AV6*100</f>
        <v>100</v>
      </c>
      <c r="AY6" s="8">
        <v>12</v>
      </c>
      <c r="AZ6" s="9">
        <v>10</v>
      </c>
      <c r="BA6" s="13">
        <f>AZ6/AY6*100</f>
        <v>83.333333333333343</v>
      </c>
      <c r="BB6" s="8">
        <v>5</v>
      </c>
      <c r="BC6" s="9">
        <v>5</v>
      </c>
      <c r="BD6" s="13">
        <f>BC6/BB6*100</f>
        <v>100</v>
      </c>
      <c r="BE6" s="8">
        <v>10</v>
      </c>
      <c r="BF6" s="9">
        <v>9</v>
      </c>
      <c r="BG6" s="13">
        <f>BF6/BE6*100</f>
        <v>90</v>
      </c>
      <c r="BH6" s="54">
        <v>31</v>
      </c>
      <c r="BI6" s="54">
        <v>30</v>
      </c>
      <c r="BJ6" s="13">
        <f>BI6/BH6*100</f>
        <v>96.774193548387103</v>
      </c>
      <c r="BK6" s="8">
        <v>6</v>
      </c>
      <c r="BL6" s="9">
        <v>6</v>
      </c>
      <c r="BM6" s="13">
        <f>BL6/BK6*100</f>
        <v>100</v>
      </c>
      <c r="BN6" s="8">
        <v>13</v>
      </c>
      <c r="BO6" s="9">
        <v>13</v>
      </c>
      <c r="BP6" s="13">
        <f>BO6/BN6*100</f>
        <v>100</v>
      </c>
      <c r="BQ6" s="8">
        <v>23</v>
      </c>
      <c r="BR6" s="9">
        <v>23</v>
      </c>
      <c r="BS6" s="13">
        <f>BR6/BQ6*100</f>
        <v>100</v>
      </c>
      <c r="BT6" s="8">
        <v>100</v>
      </c>
      <c r="BU6" s="9">
        <v>100</v>
      </c>
      <c r="BV6" s="13">
        <f>BU6/BT6*100</f>
        <v>100</v>
      </c>
      <c r="BW6" s="8">
        <v>5</v>
      </c>
      <c r="BX6" s="9">
        <v>5</v>
      </c>
      <c r="BY6" s="13">
        <f>BX6/BW6*100</f>
        <v>100</v>
      </c>
      <c r="BZ6" s="8">
        <v>6</v>
      </c>
      <c r="CA6" s="9">
        <v>6</v>
      </c>
      <c r="CB6" s="13">
        <f>CA6/BZ6*100</f>
        <v>100</v>
      </c>
      <c r="CC6" s="54">
        <v>5</v>
      </c>
      <c r="CD6" s="54">
        <v>5</v>
      </c>
      <c r="CE6" s="13">
        <f>CD6/CC6*100</f>
        <v>100</v>
      </c>
      <c r="CF6" s="8">
        <v>10</v>
      </c>
      <c r="CG6" s="9">
        <v>10</v>
      </c>
      <c r="CH6" s="13">
        <f>CG6/CF6*100</f>
        <v>100</v>
      </c>
      <c r="CI6" s="8">
        <v>6</v>
      </c>
      <c r="CJ6" s="9">
        <v>6</v>
      </c>
      <c r="CK6" s="13">
        <f>CJ6/CI6*100</f>
        <v>100</v>
      </c>
      <c r="CL6" s="8">
        <v>15</v>
      </c>
      <c r="CM6" s="9">
        <v>15</v>
      </c>
      <c r="CN6" s="13">
        <f>CM6/CL6*100</f>
        <v>100</v>
      </c>
      <c r="CO6" s="8">
        <v>2</v>
      </c>
      <c r="CP6" s="9">
        <v>2</v>
      </c>
      <c r="CQ6" s="13">
        <f>CP6/CO6*100</f>
        <v>100</v>
      </c>
      <c r="CR6" s="8">
        <v>33</v>
      </c>
      <c r="CS6" s="9">
        <v>32</v>
      </c>
      <c r="CT6" s="13">
        <f>CS6/CR6*100</f>
        <v>96.969696969696969</v>
      </c>
      <c r="CU6" s="8">
        <v>7</v>
      </c>
      <c r="CV6" s="9">
        <v>6</v>
      </c>
      <c r="CW6" s="13">
        <f>CV6/CU6*100</f>
        <v>85.714285714285708</v>
      </c>
      <c r="CX6" s="8">
        <v>120</v>
      </c>
      <c r="CY6" s="9">
        <v>120</v>
      </c>
      <c r="CZ6" s="13">
        <f>CY6/CX6*100</f>
        <v>100</v>
      </c>
    </row>
    <row r="7" spans="1:104" s="49" customFormat="1" ht="48" customHeight="1">
      <c r="A7" s="98"/>
      <c r="B7" s="3" t="s">
        <v>7</v>
      </c>
      <c r="C7" s="8">
        <v>20</v>
      </c>
      <c r="D7" s="9">
        <v>20</v>
      </c>
      <c r="E7" s="13">
        <f>D7/C7*100</f>
        <v>100</v>
      </c>
      <c r="F7" s="101">
        <v>3</v>
      </c>
      <c r="G7" s="101">
        <v>3</v>
      </c>
      <c r="H7" s="13">
        <f>G7/F7*100</f>
        <v>100</v>
      </c>
      <c r="I7" s="54">
        <v>17</v>
      </c>
      <c r="J7" s="54">
        <v>17</v>
      </c>
      <c r="K7" s="13">
        <f>J7/I7*100</f>
        <v>100</v>
      </c>
      <c r="L7" s="53">
        <v>133</v>
      </c>
      <c r="M7" s="53">
        <v>127</v>
      </c>
      <c r="N7" s="13">
        <f>M7/L7*100</f>
        <v>95.488721804511272</v>
      </c>
      <c r="O7" s="54">
        <v>32</v>
      </c>
      <c r="P7" s="54">
        <v>31</v>
      </c>
      <c r="Q7" s="13">
        <f>P7/O7*100</f>
        <v>96.875</v>
      </c>
      <c r="R7" s="102">
        <v>5</v>
      </c>
      <c r="S7" s="102">
        <v>5</v>
      </c>
      <c r="T7" s="13">
        <f>S7/R7*100</f>
        <v>100</v>
      </c>
      <c r="U7" s="54">
        <v>15</v>
      </c>
      <c r="V7" s="54">
        <v>15</v>
      </c>
      <c r="W7" s="13">
        <f>V7/U7*100</f>
        <v>100</v>
      </c>
      <c r="X7" s="8">
        <v>20</v>
      </c>
      <c r="Y7" s="9">
        <v>17</v>
      </c>
      <c r="Z7" s="13">
        <f>Y7/X7*100</f>
        <v>85</v>
      </c>
      <c r="AA7" s="8">
        <v>29</v>
      </c>
      <c r="AB7" s="9">
        <v>28</v>
      </c>
      <c r="AC7" s="13">
        <f>AB7/AA7*100</f>
        <v>96.551724137931032</v>
      </c>
      <c r="AD7" s="8">
        <v>51</v>
      </c>
      <c r="AE7" s="9">
        <v>47</v>
      </c>
      <c r="AF7" s="13">
        <f>AE7/AD7*100</f>
        <v>92.156862745098039</v>
      </c>
      <c r="AG7" s="8">
        <v>4</v>
      </c>
      <c r="AH7" s="9">
        <v>4</v>
      </c>
      <c r="AI7" s="13">
        <f>AH7/AG7*100</f>
        <v>100</v>
      </c>
      <c r="AJ7" s="8">
        <v>100</v>
      </c>
      <c r="AK7" s="9">
        <v>100</v>
      </c>
      <c r="AL7" s="13">
        <f>AK7/AJ7*100</f>
        <v>100</v>
      </c>
      <c r="AM7" s="8">
        <v>15</v>
      </c>
      <c r="AN7" s="9">
        <v>15</v>
      </c>
      <c r="AO7" s="13">
        <f>AN7/AM7*100</f>
        <v>100</v>
      </c>
      <c r="AP7" s="8">
        <v>20</v>
      </c>
      <c r="AQ7" s="9">
        <v>19</v>
      </c>
      <c r="AR7" s="13">
        <f>AQ7/AP7*100</f>
        <v>95</v>
      </c>
      <c r="AS7" s="8">
        <v>28</v>
      </c>
      <c r="AT7" s="9">
        <v>27</v>
      </c>
      <c r="AU7" s="13">
        <f>AT7/AS7*100</f>
        <v>96.428571428571431</v>
      </c>
      <c r="AV7" s="8">
        <v>4</v>
      </c>
      <c r="AW7" s="9">
        <v>4</v>
      </c>
      <c r="AX7" s="13">
        <f>AW7/AV7*100</f>
        <v>100</v>
      </c>
      <c r="AY7" s="8">
        <v>6</v>
      </c>
      <c r="AZ7" s="9">
        <v>6</v>
      </c>
      <c r="BA7" s="13">
        <f>AZ7/AY7*100</f>
        <v>100</v>
      </c>
      <c r="BB7" s="8">
        <v>5</v>
      </c>
      <c r="BC7" s="9">
        <v>5</v>
      </c>
      <c r="BD7" s="13">
        <f>BC7/BB7*100</f>
        <v>100</v>
      </c>
      <c r="BE7" s="8">
        <v>7</v>
      </c>
      <c r="BF7" s="9">
        <v>7</v>
      </c>
      <c r="BG7" s="13">
        <f>BF7/BE7*100</f>
        <v>100</v>
      </c>
      <c r="BH7" s="54">
        <v>27</v>
      </c>
      <c r="BI7" s="54">
        <v>26</v>
      </c>
      <c r="BJ7" s="13">
        <f>BI7/BH7*100</f>
        <v>96.296296296296291</v>
      </c>
      <c r="BK7" s="8">
        <v>3</v>
      </c>
      <c r="BL7" s="9">
        <v>3</v>
      </c>
      <c r="BM7" s="13">
        <f>BL7/BK7*100</f>
        <v>100</v>
      </c>
      <c r="BN7" s="8">
        <v>12</v>
      </c>
      <c r="BO7" s="9">
        <v>12</v>
      </c>
      <c r="BP7" s="13">
        <f>BO7/BN7*100</f>
        <v>100</v>
      </c>
      <c r="BQ7" s="8">
        <v>19</v>
      </c>
      <c r="BR7" s="9">
        <v>18</v>
      </c>
      <c r="BS7" s="13">
        <f>BR7/BQ7*100</f>
        <v>94.73684210526315</v>
      </c>
      <c r="BT7" s="8">
        <v>100</v>
      </c>
      <c r="BU7" s="9">
        <v>100</v>
      </c>
      <c r="BV7" s="13">
        <f>BU7/BT7*100</f>
        <v>100</v>
      </c>
      <c r="BW7" s="8">
        <v>6</v>
      </c>
      <c r="BX7" s="9">
        <v>6</v>
      </c>
      <c r="BY7" s="13">
        <f>BX7/BW7*100</f>
        <v>100</v>
      </c>
      <c r="BZ7" s="8">
        <v>6</v>
      </c>
      <c r="CA7" s="9">
        <v>6</v>
      </c>
      <c r="CB7" s="13">
        <f>CA7/BZ7*100</f>
        <v>100</v>
      </c>
      <c r="CC7" s="54">
        <v>4</v>
      </c>
      <c r="CD7" s="54">
        <v>4</v>
      </c>
      <c r="CE7" s="13">
        <f>CD7/CC7*100</f>
        <v>100</v>
      </c>
      <c r="CF7" s="8">
        <v>10</v>
      </c>
      <c r="CG7" s="9">
        <v>10</v>
      </c>
      <c r="CH7" s="13">
        <f>CG7/CF7*100</f>
        <v>100</v>
      </c>
      <c r="CI7" s="8">
        <v>6</v>
      </c>
      <c r="CJ7" s="9">
        <v>5</v>
      </c>
      <c r="CK7" s="13">
        <f>CJ7/CI7*100</f>
        <v>83.333333333333343</v>
      </c>
      <c r="CL7" s="8">
        <v>12</v>
      </c>
      <c r="CM7" s="9">
        <v>12</v>
      </c>
      <c r="CN7" s="13">
        <f>CM7/CL7*100</f>
        <v>100</v>
      </c>
      <c r="CO7" s="8">
        <v>100</v>
      </c>
      <c r="CP7" s="9">
        <v>100</v>
      </c>
      <c r="CQ7" s="13">
        <f>CP7/CO7*100</f>
        <v>100</v>
      </c>
      <c r="CR7" s="8">
        <v>23</v>
      </c>
      <c r="CS7" s="9">
        <v>21</v>
      </c>
      <c r="CT7" s="13">
        <f>CS7/CR7*100</f>
        <v>91.304347826086953</v>
      </c>
      <c r="CU7" s="8">
        <v>4</v>
      </c>
      <c r="CV7" s="9">
        <v>4</v>
      </c>
      <c r="CW7" s="13">
        <f>CV7/CU7*100</f>
        <v>100</v>
      </c>
      <c r="CX7" s="8">
        <v>111</v>
      </c>
      <c r="CY7" s="9">
        <v>109</v>
      </c>
      <c r="CZ7" s="13">
        <f>CY7/CX7*100</f>
        <v>98.198198198198199</v>
      </c>
    </row>
    <row r="8" spans="1:104" s="49" customFormat="1" ht="168">
      <c r="A8" s="99" t="s">
        <v>9</v>
      </c>
      <c r="B8" s="4" t="s">
        <v>42</v>
      </c>
      <c r="C8" s="8" t="s">
        <v>27</v>
      </c>
      <c r="D8" s="9">
        <v>5</v>
      </c>
      <c r="E8" s="13">
        <f>5*20</f>
        <v>100</v>
      </c>
      <c r="F8" s="101" t="s">
        <v>27</v>
      </c>
      <c r="G8" s="101">
        <v>5</v>
      </c>
      <c r="H8" s="13">
        <f>5*20</f>
        <v>100</v>
      </c>
      <c r="I8" s="54" t="s">
        <v>27</v>
      </c>
      <c r="J8" s="54">
        <v>6</v>
      </c>
      <c r="K8" s="13">
        <f>5*20</f>
        <v>100</v>
      </c>
      <c r="L8" s="53" t="s">
        <v>27</v>
      </c>
      <c r="M8" s="53">
        <v>5</v>
      </c>
      <c r="N8" s="13">
        <f>5*20</f>
        <v>100</v>
      </c>
      <c r="O8" s="54" t="s">
        <v>27</v>
      </c>
      <c r="P8" s="54">
        <v>6</v>
      </c>
      <c r="Q8" s="13">
        <f>5*20</f>
        <v>100</v>
      </c>
      <c r="R8" s="102" t="s">
        <v>27</v>
      </c>
      <c r="S8" s="102">
        <v>3</v>
      </c>
      <c r="T8" s="13">
        <v>60</v>
      </c>
      <c r="U8" s="54" t="s">
        <v>27</v>
      </c>
      <c r="V8" s="54">
        <v>6</v>
      </c>
      <c r="W8" s="13">
        <f>5*20</f>
        <v>100</v>
      </c>
      <c r="X8" s="8" t="s">
        <v>27</v>
      </c>
      <c r="Y8" s="9">
        <v>6</v>
      </c>
      <c r="Z8" s="13">
        <f>5*20</f>
        <v>100</v>
      </c>
      <c r="AA8" s="8" t="s">
        <v>27</v>
      </c>
      <c r="AB8" s="9">
        <v>6</v>
      </c>
      <c r="AC8" s="13">
        <f>5*20</f>
        <v>100</v>
      </c>
      <c r="AD8" s="8" t="s">
        <v>27</v>
      </c>
      <c r="AE8" s="9">
        <v>6</v>
      </c>
      <c r="AF8" s="13">
        <f>5*20</f>
        <v>100</v>
      </c>
      <c r="AG8" s="8" t="s">
        <v>27</v>
      </c>
      <c r="AH8" s="9">
        <v>6</v>
      </c>
      <c r="AI8" s="13">
        <f>5*20</f>
        <v>100</v>
      </c>
      <c r="AJ8" s="8" t="s">
        <v>27</v>
      </c>
      <c r="AK8" s="9">
        <v>6</v>
      </c>
      <c r="AL8" s="13">
        <f>5*20</f>
        <v>100</v>
      </c>
      <c r="AM8" s="8" t="s">
        <v>27</v>
      </c>
      <c r="AN8" s="9">
        <v>4</v>
      </c>
      <c r="AO8" s="13">
        <v>80</v>
      </c>
      <c r="AP8" s="8" t="s">
        <v>27</v>
      </c>
      <c r="AQ8" s="9">
        <v>6</v>
      </c>
      <c r="AR8" s="13">
        <v>100</v>
      </c>
      <c r="AS8" s="8" t="s">
        <v>27</v>
      </c>
      <c r="AT8" s="9">
        <v>3</v>
      </c>
      <c r="AU8" s="13">
        <v>60</v>
      </c>
      <c r="AV8" s="8" t="s">
        <v>27</v>
      </c>
      <c r="AW8" s="9">
        <v>6</v>
      </c>
      <c r="AX8" s="13">
        <f>5*20</f>
        <v>100</v>
      </c>
      <c r="AY8" s="8" t="s">
        <v>27</v>
      </c>
      <c r="AZ8" s="9">
        <v>5</v>
      </c>
      <c r="BA8" s="13">
        <f>5*20</f>
        <v>100</v>
      </c>
      <c r="BB8" s="8" t="s">
        <v>27</v>
      </c>
      <c r="BC8" s="9">
        <v>6</v>
      </c>
      <c r="BD8" s="13">
        <f>5*20</f>
        <v>100</v>
      </c>
      <c r="BE8" s="8" t="s">
        <v>27</v>
      </c>
      <c r="BF8" s="9">
        <v>5</v>
      </c>
      <c r="BG8" s="13">
        <f>5*20</f>
        <v>100</v>
      </c>
      <c r="BH8" s="54" t="s">
        <v>27</v>
      </c>
      <c r="BI8" s="54">
        <v>6</v>
      </c>
      <c r="BJ8" s="13">
        <v>80</v>
      </c>
      <c r="BK8" s="8" t="s">
        <v>27</v>
      </c>
      <c r="BL8" s="9">
        <v>6</v>
      </c>
      <c r="BM8" s="13">
        <f>5*20</f>
        <v>100</v>
      </c>
      <c r="BN8" s="8" t="s">
        <v>27</v>
      </c>
      <c r="BO8" s="9">
        <v>6</v>
      </c>
      <c r="BP8" s="13">
        <f>5*20</f>
        <v>100</v>
      </c>
      <c r="BQ8" s="8" t="s">
        <v>27</v>
      </c>
      <c r="BR8" s="9">
        <v>6</v>
      </c>
      <c r="BS8" s="13">
        <f>5*20</f>
        <v>100</v>
      </c>
      <c r="BT8" s="8" t="s">
        <v>27</v>
      </c>
      <c r="BU8" s="9">
        <v>6</v>
      </c>
      <c r="BV8" s="13">
        <v>100</v>
      </c>
      <c r="BW8" s="8" t="s">
        <v>27</v>
      </c>
      <c r="BX8" s="9">
        <v>6</v>
      </c>
      <c r="BY8" s="13">
        <f>5*20</f>
        <v>100</v>
      </c>
      <c r="BZ8" s="8" t="s">
        <v>27</v>
      </c>
      <c r="CA8" s="9">
        <v>6</v>
      </c>
      <c r="CB8" s="13">
        <f>5*20</f>
        <v>100</v>
      </c>
      <c r="CC8" s="54" t="s">
        <v>27</v>
      </c>
      <c r="CD8" s="54">
        <v>6</v>
      </c>
      <c r="CE8" s="13">
        <f>5*20</f>
        <v>100</v>
      </c>
      <c r="CF8" s="8" t="s">
        <v>27</v>
      </c>
      <c r="CG8" s="9">
        <v>5</v>
      </c>
      <c r="CH8" s="13">
        <f>5*20</f>
        <v>100</v>
      </c>
      <c r="CI8" s="8" t="s">
        <v>27</v>
      </c>
      <c r="CJ8" s="9">
        <v>6</v>
      </c>
      <c r="CK8" s="13">
        <f>5*20</f>
        <v>100</v>
      </c>
      <c r="CL8" s="8" t="s">
        <v>27</v>
      </c>
      <c r="CM8" s="9">
        <v>6</v>
      </c>
      <c r="CN8" s="13">
        <f>5*20</f>
        <v>100</v>
      </c>
      <c r="CO8" s="8" t="s">
        <v>27</v>
      </c>
      <c r="CP8" s="9">
        <v>6</v>
      </c>
      <c r="CQ8" s="13">
        <f>5*20</f>
        <v>100</v>
      </c>
      <c r="CR8" s="8" t="s">
        <v>27</v>
      </c>
      <c r="CS8" s="9">
        <v>6</v>
      </c>
      <c r="CT8" s="13">
        <f>5*20</f>
        <v>100</v>
      </c>
      <c r="CU8" s="8" t="s">
        <v>27</v>
      </c>
      <c r="CV8" s="9">
        <v>6</v>
      </c>
      <c r="CW8" s="13">
        <f>5*20</f>
        <v>100</v>
      </c>
      <c r="CX8" s="8" t="s">
        <v>27</v>
      </c>
      <c r="CY8" s="9">
        <v>6</v>
      </c>
      <c r="CZ8" s="13">
        <f>5*20</f>
        <v>100</v>
      </c>
    </row>
    <row r="9" spans="1:104" s="49" customFormat="1" ht="39.75" customHeight="1">
      <c r="A9" s="100"/>
      <c r="B9" s="4" t="s">
        <v>10</v>
      </c>
      <c r="C9" s="8">
        <v>37</v>
      </c>
      <c r="D9" s="9">
        <v>32</v>
      </c>
      <c r="E9" s="13">
        <f>D9/C9*100</f>
        <v>86.486486486486484</v>
      </c>
      <c r="F9" s="101">
        <v>4</v>
      </c>
      <c r="G9" s="101">
        <v>4</v>
      </c>
      <c r="H9" s="13">
        <f>G9/F9*100</f>
        <v>100</v>
      </c>
      <c r="I9" s="54">
        <v>17</v>
      </c>
      <c r="J9" s="54">
        <v>17</v>
      </c>
      <c r="K9" s="13">
        <f>J9/I9*100</f>
        <v>100</v>
      </c>
      <c r="L9" s="53">
        <v>200</v>
      </c>
      <c r="M9" s="53">
        <v>183</v>
      </c>
      <c r="N9" s="13">
        <f>M9/L9*100</f>
        <v>91.5</v>
      </c>
      <c r="O9" s="54">
        <v>37</v>
      </c>
      <c r="P9" s="54">
        <v>36</v>
      </c>
      <c r="Q9" s="13">
        <f>P9/O9*100</f>
        <v>97.297297297297305</v>
      </c>
      <c r="R9" s="102">
        <v>10</v>
      </c>
      <c r="S9" s="102">
        <v>9</v>
      </c>
      <c r="T9" s="13">
        <f>S9/R9*100</f>
        <v>90</v>
      </c>
      <c r="U9" s="54">
        <v>38</v>
      </c>
      <c r="V9" s="54">
        <v>35</v>
      </c>
      <c r="W9" s="13">
        <f>V9/U9*100</f>
        <v>92.10526315789474</v>
      </c>
      <c r="X9" s="8">
        <v>38</v>
      </c>
      <c r="Y9" s="9">
        <v>34</v>
      </c>
      <c r="Z9" s="13">
        <f>Y9/X9*100</f>
        <v>89.473684210526315</v>
      </c>
      <c r="AA9" s="8">
        <v>57</v>
      </c>
      <c r="AB9" s="9">
        <v>52</v>
      </c>
      <c r="AC9" s="13">
        <f>AB9/AA9*100</f>
        <v>91.228070175438589</v>
      </c>
      <c r="AD9" s="8">
        <v>105</v>
      </c>
      <c r="AE9" s="9">
        <v>91</v>
      </c>
      <c r="AF9" s="13">
        <f>AE9/AD9*100</f>
        <v>86.666666666666671</v>
      </c>
      <c r="AG9" s="8">
        <v>6</v>
      </c>
      <c r="AH9" s="9">
        <v>6</v>
      </c>
      <c r="AI9" s="13">
        <f>AH9/AG9*100</f>
        <v>100</v>
      </c>
      <c r="AJ9" s="8">
        <v>1</v>
      </c>
      <c r="AK9" s="9">
        <v>1</v>
      </c>
      <c r="AL9" s="13">
        <f>AK9/AJ9*100</f>
        <v>100</v>
      </c>
      <c r="AM9" s="8">
        <v>29</v>
      </c>
      <c r="AN9" s="9">
        <v>27</v>
      </c>
      <c r="AO9" s="13">
        <f>AN9/AM9*100</f>
        <v>93.103448275862064</v>
      </c>
      <c r="AP9" s="8">
        <v>43</v>
      </c>
      <c r="AQ9" s="9">
        <v>36</v>
      </c>
      <c r="AR9" s="13">
        <f>AQ9/AP9*100</f>
        <v>83.720930232558146</v>
      </c>
      <c r="AS9" s="8">
        <v>32</v>
      </c>
      <c r="AT9" s="9">
        <v>31</v>
      </c>
      <c r="AU9" s="13">
        <f>AT9/AS9*100</f>
        <v>96.875</v>
      </c>
      <c r="AV9" s="8">
        <v>6</v>
      </c>
      <c r="AW9" s="9">
        <v>5</v>
      </c>
      <c r="AX9" s="13">
        <f>AW9/AV9*100</f>
        <v>83.333333333333343</v>
      </c>
      <c r="AY9" s="8">
        <v>17</v>
      </c>
      <c r="AZ9" s="9">
        <v>10</v>
      </c>
      <c r="BA9" s="13">
        <f>AZ9/AY9*100</f>
        <v>58.82352941176471</v>
      </c>
      <c r="BB9" s="8">
        <v>100</v>
      </c>
      <c r="BC9" s="9">
        <v>100</v>
      </c>
      <c r="BD9" s="13">
        <f>BC9/BB9*100</f>
        <v>100</v>
      </c>
      <c r="BE9" s="8">
        <v>13</v>
      </c>
      <c r="BF9" s="9">
        <v>12</v>
      </c>
      <c r="BG9" s="13">
        <f>BF9/BE9*100</f>
        <v>92.307692307692307</v>
      </c>
      <c r="BH9" s="54">
        <v>34</v>
      </c>
      <c r="BI9" s="54">
        <v>32</v>
      </c>
      <c r="BJ9" s="13">
        <f>BI9/BH9*100</f>
        <v>94.117647058823522</v>
      </c>
      <c r="BK9" s="8">
        <v>6</v>
      </c>
      <c r="BL9" s="9">
        <v>6</v>
      </c>
      <c r="BM9" s="13">
        <f>BL9/BK9*100</f>
        <v>100</v>
      </c>
      <c r="BN9" s="8">
        <v>13</v>
      </c>
      <c r="BO9" s="9">
        <v>12</v>
      </c>
      <c r="BP9" s="13">
        <f>BO9/BN9*100</f>
        <v>92.307692307692307</v>
      </c>
      <c r="BQ9" s="8">
        <v>26</v>
      </c>
      <c r="BR9" s="9">
        <v>22</v>
      </c>
      <c r="BS9" s="13">
        <f>BR9/BQ9*100</f>
        <v>84.615384615384613</v>
      </c>
      <c r="BT9" s="8">
        <v>100</v>
      </c>
      <c r="BU9" s="9">
        <v>100</v>
      </c>
      <c r="BV9" s="13">
        <f>BU9/BT9*100</f>
        <v>100</v>
      </c>
      <c r="BW9" s="8">
        <v>7</v>
      </c>
      <c r="BX9" s="9">
        <v>7</v>
      </c>
      <c r="BY9" s="13">
        <f>BX9/BW9*100</f>
        <v>100</v>
      </c>
      <c r="BZ9" s="8">
        <v>6</v>
      </c>
      <c r="CA9" s="9">
        <v>6</v>
      </c>
      <c r="CB9" s="13">
        <f>CA9/BZ9*100</f>
        <v>100</v>
      </c>
      <c r="CC9" s="54">
        <v>5</v>
      </c>
      <c r="CD9" s="54">
        <v>5</v>
      </c>
      <c r="CE9" s="13">
        <f>CD9/CC9*100</f>
        <v>100</v>
      </c>
      <c r="CF9" s="8">
        <v>10</v>
      </c>
      <c r="CG9" s="9">
        <v>10</v>
      </c>
      <c r="CH9" s="13">
        <f>CG9/CF9*100</f>
        <v>100</v>
      </c>
      <c r="CI9" s="8">
        <v>11</v>
      </c>
      <c r="CJ9" s="9">
        <v>11</v>
      </c>
      <c r="CK9" s="13">
        <f>CJ9/CI9*100</f>
        <v>100</v>
      </c>
      <c r="CL9" s="8">
        <v>21</v>
      </c>
      <c r="CM9" s="9">
        <v>21</v>
      </c>
      <c r="CN9" s="13">
        <f>CM9/CL9*100</f>
        <v>100</v>
      </c>
      <c r="CO9" s="8">
        <v>3</v>
      </c>
      <c r="CP9" s="9">
        <v>3</v>
      </c>
      <c r="CQ9" s="13">
        <f>CP9/CO9*100</f>
        <v>100</v>
      </c>
      <c r="CR9" s="8">
        <v>46</v>
      </c>
      <c r="CS9" s="9">
        <v>41</v>
      </c>
      <c r="CT9" s="13">
        <f>CS9/CR9*100</f>
        <v>89.130434782608688</v>
      </c>
      <c r="CU9" s="8">
        <v>9</v>
      </c>
      <c r="CV9" s="9">
        <v>9</v>
      </c>
      <c r="CW9" s="13">
        <f>CV9/CU9*100</f>
        <v>100</v>
      </c>
      <c r="CX9" s="8">
        <v>142</v>
      </c>
      <c r="CY9" s="9">
        <v>130</v>
      </c>
      <c r="CZ9" s="13">
        <f>CY9/CX9*100</f>
        <v>91.549295774647888</v>
      </c>
    </row>
    <row r="10" spans="1:104" s="49" customFormat="1" ht="132">
      <c r="A10" s="91" t="s">
        <v>12</v>
      </c>
      <c r="B10" s="11" t="s">
        <v>40</v>
      </c>
      <c r="C10" s="8">
        <v>5</v>
      </c>
      <c r="D10" s="9">
        <v>3</v>
      </c>
      <c r="E10" s="13">
        <f>D10*20</f>
        <v>60</v>
      </c>
      <c r="F10" s="101">
        <v>5</v>
      </c>
      <c r="G10" s="101">
        <v>0</v>
      </c>
      <c r="H10" s="13">
        <f>G10*20</f>
        <v>0</v>
      </c>
      <c r="I10" s="54">
        <v>5</v>
      </c>
      <c r="J10" s="54">
        <v>3</v>
      </c>
      <c r="K10" s="13">
        <f>J10*20</f>
        <v>60</v>
      </c>
      <c r="L10" s="53">
        <v>5</v>
      </c>
      <c r="M10" s="53">
        <v>4</v>
      </c>
      <c r="N10" s="13">
        <f>M10*20</f>
        <v>80</v>
      </c>
      <c r="O10" s="54">
        <v>5</v>
      </c>
      <c r="P10" s="54">
        <v>1</v>
      </c>
      <c r="Q10" s="13">
        <f>P10*20</f>
        <v>20</v>
      </c>
      <c r="R10" s="102">
        <v>5</v>
      </c>
      <c r="S10" s="102">
        <v>3</v>
      </c>
      <c r="T10" s="13">
        <f>S10*20</f>
        <v>60</v>
      </c>
      <c r="U10" s="54">
        <v>5</v>
      </c>
      <c r="V10" s="54">
        <v>1</v>
      </c>
      <c r="W10" s="13">
        <f>V10*20</f>
        <v>20</v>
      </c>
      <c r="X10" s="8">
        <v>5</v>
      </c>
      <c r="Y10" s="9">
        <v>0</v>
      </c>
      <c r="Z10" s="13">
        <f>Y10*20</f>
        <v>0</v>
      </c>
      <c r="AA10" s="8">
        <v>5</v>
      </c>
      <c r="AB10" s="9">
        <v>5</v>
      </c>
      <c r="AC10" s="13">
        <f>AB10*20</f>
        <v>100</v>
      </c>
      <c r="AD10" s="8">
        <v>5</v>
      </c>
      <c r="AE10" s="9">
        <v>1</v>
      </c>
      <c r="AF10" s="13">
        <f>AE10*20</f>
        <v>20</v>
      </c>
      <c r="AG10" s="8">
        <v>5</v>
      </c>
      <c r="AH10" s="9">
        <v>0</v>
      </c>
      <c r="AI10" s="13">
        <f>AH10*20</f>
        <v>0</v>
      </c>
      <c r="AJ10" s="8">
        <v>5</v>
      </c>
      <c r="AK10" s="9">
        <v>0</v>
      </c>
      <c r="AL10" s="13">
        <f>AK10*20</f>
        <v>0</v>
      </c>
      <c r="AM10" s="8">
        <v>5</v>
      </c>
      <c r="AN10" s="9">
        <v>0</v>
      </c>
      <c r="AO10" s="13">
        <f>AN10*20</f>
        <v>0</v>
      </c>
      <c r="AP10" s="8">
        <v>5</v>
      </c>
      <c r="AQ10" s="9">
        <v>0</v>
      </c>
      <c r="AR10" s="13">
        <f>AQ10*20</f>
        <v>0</v>
      </c>
      <c r="AS10" s="8">
        <v>5</v>
      </c>
      <c r="AT10" s="9">
        <v>1</v>
      </c>
      <c r="AU10" s="13">
        <f>AT10*20</f>
        <v>20</v>
      </c>
      <c r="AV10" s="8">
        <v>5</v>
      </c>
      <c r="AW10" s="9">
        <v>1</v>
      </c>
      <c r="AX10" s="13">
        <f>AW10*20</f>
        <v>20</v>
      </c>
      <c r="AY10" s="8">
        <v>5</v>
      </c>
      <c r="AZ10" s="9">
        <v>0</v>
      </c>
      <c r="BA10" s="13">
        <f>AZ10*20</f>
        <v>0</v>
      </c>
      <c r="BB10" s="8">
        <v>5</v>
      </c>
      <c r="BC10" s="9">
        <v>0</v>
      </c>
      <c r="BD10" s="13">
        <f>BC10*20</f>
        <v>0</v>
      </c>
      <c r="BE10" s="8">
        <v>5</v>
      </c>
      <c r="BF10" s="9">
        <v>0</v>
      </c>
      <c r="BG10" s="13">
        <f>BF10*20</f>
        <v>0</v>
      </c>
      <c r="BH10" s="54">
        <v>5</v>
      </c>
      <c r="BI10" s="54">
        <v>4</v>
      </c>
      <c r="BJ10" s="13">
        <f>BI10*20</f>
        <v>80</v>
      </c>
      <c r="BK10" s="8">
        <v>5</v>
      </c>
      <c r="BL10" s="9">
        <v>0</v>
      </c>
      <c r="BM10" s="13">
        <f>BL10*20</f>
        <v>0</v>
      </c>
      <c r="BN10" s="8">
        <v>5</v>
      </c>
      <c r="BO10" s="9">
        <v>1</v>
      </c>
      <c r="BP10" s="13">
        <f>BO10*20</f>
        <v>20</v>
      </c>
      <c r="BQ10" s="8">
        <v>5</v>
      </c>
      <c r="BR10" s="9">
        <v>1</v>
      </c>
      <c r="BS10" s="13">
        <f>BR10*20</f>
        <v>20</v>
      </c>
      <c r="BT10" s="8">
        <v>5</v>
      </c>
      <c r="BU10" s="9">
        <v>0</v>
      </c>
      <c r="BV10" s="13">
        <f>BU10*20</f>
        <v>0</v>
      </c>
      <c r="BW10" s="8">
        <v>5</v>
      </c>
      <c r="BX10" s="9">
        <v>0</v>
      </c>
      <c r="BY10" s="13">
        <f>BX10*20</f>
        <v>0</v>
      </c>
      <c r="BZ10" s="8">
        <v>5</v>
      </c>
      <c r="CA10" s="9">
        <v>0</v>
      </c>
      <c r="CB10" s="13">
        <f>CA10*20</f>
        <v>0</v>
      </c>
      <c r="CC10" s="54">
        <v>5</v>
      </c>
      <c r="CD10" s="54">
        <v>0</v>
      </c>
      <c r="CE10" s="13">
        <f>CD10*20</f>
        <v>0</v>
      </c>
      <c r="CF10" s="8">
        <v>5</v>
      </c>
      <c r="CG10" s="9">
        <v>1</v>
      </c>
      <c r="CH10" s="13">
        <f>CG10*20</f>
        <v>20</v>
      </c>
      <c r="CI10" s="8">
        <v>5</v>
      </c>
      <c r="CJ10" s="9">
        <v>3</v>
      </c>
      <c r="CK10" s="13">
        <f>CJ10*20</f>
        <v>60</v>
      </c>
      <c r="CL10" s="8">
        <v>5</v>
      </c>
      <c r="CM10" s="9">
        <v>0</v>
      </c>
      <c r="CN10" s="13">
        <f>CM10*20</f>
        <v>0</v>
      </c>
      <c r="CO10" s="8">
        <v>5</v>
      </c>
      <c r="CP10" s="9">
        <v>0</v>
      </c>
      <c r="CQ10" s="13">
        <f>CP10*20</f>
        <v>0</v>
      </c>
      <c r="CR10" s="8">
        <v>5</v>
      </c>
      <c r="CS10" s="9">
        <v>0</v>
      </c>
      <c r="CT10" s="13">
        <f>CS10*20</f>
        <v>0</v>
      </c>
      <c r="CU10" s="8">
        <v>5</v>
      </c>
      <c r="CV10" s="9">
        <v>0</v>
      </c>
      <c r="CW10" s="13">
        <f>CV10*20</f>
        <v>0</v>
      </c>
      <c r="CX10" s="8">
        <v>5</v>
      </c>
      <c r="CY10" s="9">
        <v>5</v>
      </c>
      <c r="CZ10" s="13">
        <f>CY10*20</f>
        <v>100</v>
      </c>
    </row>
    <row r="11" spans="1:104" s="49" customFormat="1" ht="228">
      <c r="A11" s="92"/>
      <c r="B11" s="11" t="s">
        <v>39</v>
      </c>
      <c r="C11" s="8" t="s">
        <v>27</v>
      </c>
      <c r="D11" s="9">
        <v>2</v>
      </c>
      <c r="E11" s="13">
        <v>40</v>
      </c>
      <c r="F11" s="101" t="s">
        <v>27</v>
      </c>
      <c r="G11" s="101">
        <v>2</v>
      </c>
      <c r="H11" s="13">
        <v>40</v>
      </c>
      <c r="I11" s="54" t="s">
        <v>27</v>
      </c>
      <c r="J11" s="54">
        <v>1</v>
      </c>
      <c r="K11" s="13">
        <v>20</v>
      </c>
      <c r="L11" s="53" t="s">
        <v>27</v>
      </c>
      <c r="M11" s="53">
        <v>5</v>
      </c>
      <c r="N11" s="13">
        <v>100</v>
      </c>
      <c r="O11" s="54" t="s">
        <v>27</v>
      </c>
      <c r="P11" s="54">
        <v>3</v>
      </c>
      <c r="Q11" s="13">
        <v>60</v>
      </c>
      <c r="R11" s="102" t="s">
        <v>27</v>
      </c>
      <c r="S11" s="102">
        <v>2</v>
      </c>
      <c r="T11" s="13">
        <v>40</v>
      </c>
      <c r="U11" s="54" t="s">
        <v>27</v>
      </c>
      <c r="V11" s="54">
        <v>2</v>
      </c>
      <c r="W11" s="13">
        <v>40</v>
      </c>
      <c r="X11" s="8" t="s">
        <v>27</v>
      </c>
      <c r="Y11" s="9">
        <v>3</v>
      </c>
      <c r="Z11" s="13">
        <v>60</v>
      </c>
      <c r="AA11" s="8" t="s">
        <v>27</v>
      </c>
      <c r="AB11" s="9">
        <v>3</v>
      </c>
      <c r="AC11" s="13">
        <v>60</v>
      </c>
      <c r="AD11" s="8" t="s">
        <v>27</v>
      </c>
      <c r="AE11" s="9">
        <v>1</v>
      </c>
      <c r="AF11" s="13">
        <v>20</v>
      </c>
      <c r="AG11" s="8" t="s">
        <v>27</v>
      </c>
      <c r="AH11" s="9">
        <v>1</v>
      </c>
      <c r="AI11" s="13">
        <v>20</v>
      </c>
      <c r="AJ11" s="8" t="s">
        <v>27</v>
      </c>
      <c r="AK11" s="9">
        <v>2</v>
      </c>
      <c r="AL11" s="13">
        <v>40</v>
      </c>
      <c r="AM11" s="8" t="s">
        <v>27</v>
      </c>
      <c r="AN11" s="9">
        <v>1</v>
      </c>
      <c r="AO11" s="13">
        <v>20</v>
      </c>
      <c r="AP11" s="8" t="s">
        <v>27</v>
      </c>
      <c r="AQ11" s="9">
        <v>3</v>
      </c>
      <c r="AR11" s="13">
        <v>60</v>
      </c>
      <c r="AS11" s="8" t="s">
        <v>27</v>
      </c>
      <c r="AT11" s="9">
        <v>3</v>
      </c>
      <c r="AU11" s="13">
        <v>60</v>
      </c>
      <c r="AV11" s="8" t="s">
        <v>27</v>
      </c>
      <c r="AW11" s="9">
        <v>2</v>
      </c>
      <c r="AX11" s="13">
        <v>40</v>
      </c>
      <c r="AY11" s="8" t="s">
        <v>27</v>
      </c>
      <c r="AZ11" s="9">
        <v>1</v>
      </c>
      <c r="BA11" s="13">
        <v>20</v>
      </c>
      <c r="BB11" s="8" t="s">
        <v>27</v>
      </c>
      <c r="BC11" s="9">
        <v>1</v>
      </c>
      <c r="BD11" s="13">
        <v>20</v>
      </c>
      <c r="BE11" s="8" t="s">
        <v>27</v>
      </c>
      <c r="BF11" s="9">
        <v>2</v>
      </c>
      <c r="BG11" s="13">
        <v>40</v>
      </c>
      <c r="BH11" s="54" t="s">
        <v>27</v>
      </c>
      <c r="BI11" s="54">
        <v>4</v>
      </c>
      <c r="BJ11" s="13">
        <v>80</v>
      </c>
      <c r="BK11" s="8" t="s">
        <v>27</v>
      </c>
      <c r="BL11" s="9">
        <v>1</v>
      </c>
      <c r="BM11" s="13">
        <v>20</v>
      </c>
      <c r="BN11" s="8" t="s">
        <v>27</v>
      </c>
      <c r="BO11" s="9">
        <v>1</v>
      </c>
      <c r="BP11" s="13">
        <v>20</v>
      </c>
      <c r="BQ11" s="8" t="s">
        <v>27</v>
      </c>
      <c r="BR11" s="9">
        <v>2</v>
      </c>
      <c r="BS11" s="13">
        <v>40</v>
      </c>
      <c r="BT11" s="8" t="s">
        <v>27</v>
      </c>
      <c r="BU11" s="9">
        <v>1</v>
      </c>
      <c r="BV11" s="13">
        <v>20</v>
      </c>
      <c r="BW11" s="8" t="s">
        <v>27</v>
      </c>
      <c r="BX11" s="9">
        <v>1</v>
      </c>
      <c r="BY11" s="13">
        <v>20</v>
      </c>
      <c r="BZ11" s="8" t="s">
        <v>27</v>
      </c>
      <c r="CA11" s="9">
        <v>2</v>
      </c>
      <c r="CB11" s="13">
        <v>40</v>
      </c>
      <c r="CC11" s="54" t="s">
        <v>27</v>
      </c>
      <c r="CD11" s="54">
        <v>2</v>
      </c>
      <c r="CE11" s="13">
        <v>40</v>
      </c>
      <c r="CF11" s="8" t="s">
        <v>27</v>
      </c>
      <c r="CG11" s="9">
        <v>1</v>
      </c>
      <c r="CH11" s="13">
        <v>20</v>
      </c>
      <c r="CI11" s="8" t="s">
        <v>27</v>
      </c>
      <c r="CJ11" s="9">
        <v>4</v>
      </c>
      <c r="CK11" s="13">
        <v>80</v>
      </c>
      <c r="CL11" s="8" t="s">
        <v>27</v>
      </c>
      <c r="CM11" s="9">
        <v>1</v>
      </c>
      <c r="CN11" s="13">
        <v>20</v>
      </c>
      <c r="CO11" s="8" t="s">
        <v>27</v>
      </c>
      <c r="CP11" s="9">
        <v>2</v>
      </c>
      <c r="CQ11" s="13">
        <v>40</v>
      </c>
      <c r="CR11" s="8" t="s">
        <v>27</v>
      </c>
      <c r="CS11" s="9">
        <v>1</v>
      </c>
      <c r="CT11" s="13">
        <v>20</v>
      </c>
      <c r="CU11" s="8" t="s">
        <v>27</v>
      </c>
      <c r="CV11" s="9">
        <v>1</v>
      </c>
      <c r="CW11" s="13">
        <v>20</v>
      </c>
      <c r="CX11" s="8" t="s">
        <v>27</v>
      </c>
      <c r="CY11" s="9">
        <v>2</v>
      </c>
      <c r="CZ11" s="13">
        <v>40</v>
      </c>
    </row>
    <row r="12" spans="1:104" s="49" customFormat="1" ht="34.5" customHeight="1">
      <c r="A12" s="92"/>
      <c r="B12" s="11" t="s">
        <v>14</v>
      </c>
      <c r="C12" s="8">
        <v>100</v>
      </c>
      <c r="D12" s="9">
        <v>100</v>
      </c>
      <c r="E12" s="13">
        <f t="shared" ref="E12:E18" si="0">D12/C12*100</f>
        <v>100</v>
      </c>
      <c r="F12" s="101">
        <v>100</v>
      </c>
      <c r="G12" s="101">
        <v>100</v>
      </c>
      <c r="H12" s="13">
        <f t="shared" ref="H12:H18" si="1">G12/F12*100</f>
        <v>100</v>
      </c>
      <c r="I12" s="54">
        <v>100</v>
      </c>
      <c r="J12" s="54">
        <v>100</v>
      </c>
      <c r="K12" s="13">
        <f t="shared" ref="K12:K18" si="2">J12/I12*100</f>
        <v>100</v>
      </c>
      <c r="L12" s="53">
        <v>14</v>
      </c>
      <c r="M12" s="53">
        <v>14</v>
      </c>
      <c r="N12" s="13">
        <f t="shared" ref="N12:N18" si="3">M12/L12*100</f>
        <v>100</v>
      </c>
      <c r="O12" s="54">
        <v>4</v>
      </c>
      <c r="P12" s="54">
        <v>4</v>
      </c>
      <c r="Q12" s="13">
        <f t="shared" ref="Q12:Q18" si="4">P12/O12*100</f>
        <v>100</v>
      </c>
      <c r="R12" s="102">
        <v>100</v>
      </c>
      <c r="S12" s="102">
        <v>100</v>
      </c>
      <c r="T12" s="13">
        <f t="shared" ref="T12:T18" si="5">S12/R12*100</f>
        <v>100</v>
      </c>
      <c r="U12" s="54">
        <v>1</v>
      </c>
      <c r="V12" s="54">
        <v>1</v>
      </c>
      <c r="W12" s="13">
        <f t="shared" ref="W12:W18" si="6">V12/U12*100</f>
        <v>100</v>
      </c>
      <c r="X12" s="8">
        <v>5</v>
      </c>
      <c r="Y12" s="9">
        <v>5</v>
      </c>
      <c r="Z12" s="13">
        <f t="shared" ref="Z12:Z18" si="7">Y12/X12*100</f>
        <v>100</v>
      </c>
      <c r="AA12" s="8">
        <v>4</v>
      </c>
      <c r="AB12" s="9">
        <v>4</v>
      </c>
      <c r="AC12" s="13">
        <f t="shared" ref="AC12:AC18" si="8">AB12/AA12*100</f>
        <v>100</v>
      </c>
      <c r="AD12" s="8">
        <v>11</v>
      </c>
      <c r="AE12" s="9">
        <v>8</v>
      </c>
      <c r="AF12" s="13">
        <f t="shared" ref="AF12:AF18" si="9">AE12/AD12*100</f>
        <v>72.727272727272734</v>
      </c>
      <c r="AG12" s="8">
        <v>100</v>
      </c>
      <c r="AH12" s="9">
        <v>100</v>
      </c>
      <c r="AI12" s="13">
        <f t="shared" ref="AI12:AI18" si="10">AH12/AG12*100</f>
        <v>100</v>
      </c>
      <c r="AJ12" s="8">
        <v>100</v>
      </c>
      <c r="AK12" s="9">
        <v>100</v>
      </c>
      <c r="AL12" s="13">
        <f t="shared" ref="AL12:AL18" si="11">AK12/AJ12*100</f>
        <v>100</v>
      </c>
      <c r="AM12" s="8">
        <v>1</v>
      </c>
      <c r="AN12" s="9">
        <v>1</v>
      </c>
      <c r="AO12" s="13">
        <f t="shared" ref="AO12:AO18" si="12">AN12/AM12*100</f>
        <v>100</v>
      </c>
      <c r="AP12" s="8">
        <v>1</v>
      </c>
      <c r="AQ12" s="9">
        <v>1</v>
      </c>
      <c r="AR12" s="13">
        <f t="shared" ref="AR12:AR18" si="13">AQ12/AP12*100</f>
        <v>100</v>
      </c>
      <c r="AS12" s="8">
        <v>9</v>
      </c>
      <c r="AT12" s="9">
        <v>8</v>
      </c>
      <c r="AU12" s="13">
        <f t="shared" ref="AU12:AU18" si="14">AT12/AS12*100</f>
        <v>88.888888888888886</v>
      </c>
      <c r="AV12" s="8">
        <v>100</v>
      </c>
      <c r="AW12" s="9">
        <v>100</v>
      </c>
      <c r="AX12" s="13">
        <f t="shared" ref="AX12:AX18" si="15">AW12/AV12*100</f>
        <v>100</v>
      </c>
      <c r="AY12" s="8">
        <v>1</v>
      </c>
      <c r="AZ12" s="9">
        <v>1</v>
      </c>
      <c r="BA12" s="13">
        <f t="shared" ref="BA12:BA18" si="16">AZ12/AY12*100</f>
        <v>100</v>
      </c>
      <c r="BB12" s="8">
        <v>5</v>
      </c>
      <c r="BC12" s="9">
        <v>5</v>
      </c>
      <c r="BD12" s="13">
        <f t="shared" ref="BD12:BD18" si="17">BC12/BB12*100</f>
        <v>100</v>
      </c>
      <c r="BE12" s="8">
        <v>100</v>
      </c>
      <c r="BF12" s="9">
        <v>100</v>
      </c>
      <c r="BG12" s="13">
        <f t="shared" ref="BG12:BG18" si="18">BF12/BE12*100</f>
        <v>100</v>
      </c>
      <c r="BH12" s="54">
        <v>2</v>
      </c>
      <c r="BI12" s="54">
        <v>2</v>
      </c>
      <c r="BJ12" s="13">
        <f t="shared" ref="BJ12:BJ18" si="19">BI12/BH12*100</f>
        <v>100</v>
      </c>
      <c r="BK12" s="8">
        <v>100</v>
      </c>
      <c r="BL12" s="9">
        <v>100</v>
      </c>
      <c r="BM12" s="13">
        <f t="shared" ref="BM12:BM18" si="20">BL12/BK12*100</f>
        <v>100</v>
      </c>
      <c r="BN12" s="8">
        <v>100</v>
      </c>
      <c r="BO12" s="9">
        <v>100</v>
      </c>
      <c r="BP12" s="13">
        <f t="shared" ref="BP12:BP18" si="21">BO12/BN12*100</f>
        <v>100</v>
      </c>
      <c r="BQ12" s="8">
        <v>3</v>
      </c>
      <c r="BR12" s="9">
        <v>3</v>
      </c>
      <c r="BS12" s="13">
        <f t="shared" ref="BS12:BS18" si="22">BR12/BQ12*100</f>
        <v>100</v>
      </c>
      <c r="BT12" s="8">
        <v>100</v>
      </c>
      <c r="BU12" s="9">
        <v>100</v>
      </c>
      <c r="BV12" s="13">
        <f t="shared" ref="BV12:BV18" si="23">BU12/BT12*100</f>
        <v>100</v>
      </c>
      <c r="BW12" s="8">
        <v>100</v>
      </c>
      <c r="BX12" s="9">
        <v>100</v>
      </c>
      <c r="BY12" s="13">
        <f t="shared" ref="BY12:BY18" si="24">BX12/BW12*100</f>
        <v>100</v>
      </c>
      <c r="BZ12" s="8">
        <v>100</v>
      </c>
      <c r="CA12" s="9">
        <v>100</v>
      </c>
      <c r="CB12" s="13">
        <f t="shared" ref="CB12:CB18" si="25">CA12/BZ12*100</f>
        <v>100</v>
      </c>
      <c r="CC12" s="54">
        <v>1</v>
      </c>
      <c r="CD12" s="54">
        <v>1</v>
      </c>
      <c r="CE12" s="13">
        <f t="shared" ref="CE12:CE18" si="26">CD12/CC12*100</f>
        <v>100</v>
      </c>
      <c r="CF12" s="8">
        <v>1</v>
      </c>
      <c r="CG12" s="9">
        <v>1</v>
      </c>
      <c r="CH12" s="13">
        <f t="shared" ref="CH12:CH18" si="27">CG12/CF12*100</f>
        <v>100</v>
      </c>
      <c r="CI12" s="8">
        <v>100</v>
      </c>
      <c r="CJ12" s="9">
        <v>100</v>
      </c>
      <c r="CK12" s="13">
        <f t="shared" ref="CK12:CK18" si="28">CJ12/CI12*100</f>
        <v>100</v>
      </c>
      <c r="CL12" s="8">
        <v>2</v>
      </c>
      <c r="CM12" s="9">
        <v>2</v>
      </c>
      <c r="CN12" s="13">
        <f t="shared" ref="CN12:CN18" si="29">CM12/CL12*100</f>
        <v>100</v>
      </c>
      <c r="CO12" s="8">
        <v>100</v>
      </c>
      <c r="CP12" s="9">
        <v>100</v>
      </c>
      <c r="CQ12" s="13">
        <f t="shared" ref="CQ12:CQ18" si="30">CP12/CO12*100</f>
        <v>100</v>
      </c>
      <c r="CR12" s="8">
        <v>4</v>
      </c>
      <c r="CS12" s="9">
        <v>4</v>
      </c>
      <c r="CT12" s="13">
        <f t="shared" ref="CT12:CT18" si="31">CS12/CR12*100</f>
        <v>100</v>
      </c>
      <c r="CU12" s="8">
        <v>1</v>
      </c>
      <c r="CV12" s="9">
        <v>1</v>
      </c>
      <c r="CW12" s="13">
        <f t="shared" ref="CW12:CW18" si="32">CV12/CU12*100</f>
        <v>100</v>
      </c>
      <c r="CX12" s="8">
        <v>8</v>
      </c>
      <c r="CY12" s="9">
        <v>8</v>
      </c>
      <c r="CZ12" s="13">
        <f t="shared" ref="CZ12:CZ18" si="33">CY12/CX12*100</f>
        <v>100</v>
      </c>
    </row>
    <row r="13" spans="1:104" s="49" customFormat="1" ht="60">
      <c r="A13" s="93" t="s">
        <v>15</v>
      </c>
      <c r="B13" s="2" t="s">
        <v>16</v>
      </c>
      <c r="C13" s="8">
        <v>37</v>
      </c>
      <c r="D13" s="9">
        <v>36</v>
      </c>
      <c r="E13" s="13">
        <f t="shared" si="0"/>
        <v>97.297297297297305</v>
      </c>
      <c r="F13" s="101">
        <v>4</v>
      </c>
      <c r="G13" s="101">
        <v>4</v>
      </c>
      <c r="H13" s="13">
        <f t="shared" si="1"/>
        <v>100</v>
      </c>
      <c r="I13" s="54">
        <v>17</v>
      </c>
      <c r="J13" s="54">
        <v>17</v>
      </c>
      <c r="K13" s="13">
        <f t="shared" si="2"/>
        <v>100</v>
      </c>
      <c r="L13" s="53">
        <v>200</v>
      </c>
      <c r="M13" s="53">
        <v>189</v>
      </c>
      <c r="N13" s="13">
        <f t="shared" si="3"/>
        <v>94.5</v>
      </c>
      <c r="O13" s="54">
        <v>37</v>
      </c>
      <c r="P13" s="54">
        <v>37</v>
      </c>
      <c r="Q13" s="13">
        <f t="shared" si="4"/>
        <v>100</v>
      </c>
      <c r="R13" s="102">
        <v>10</v>
      </c>
      <c r="S13" s="102">
        <v>9</v>
      </c>
      <c r="T13" s="13">
        <f t="shared" si="5"/>
        <v>90</v>
      </c>
      <c r="U13" s="54">
        <v>38</v>
      </c>
      <c r="V13" s="54">
        <v>38</v>
      </c>
      <c r="W13" s="13">
        <f t="shared" si="6"/>
        <v>100</v>
      </c>
      <c r="X13" s="8">
        <v>38</v>
      </c>
      <c r="Y13" s="9">
        <v>37</v>
      </c>
      <c r="Z13" s="13">
        <f t="shared" si="7"/>
        <v>97.368421052631575</v>
      </c>
      <c r="AA13" s="8">
        <v>57</v>
      </c>
      <c r="AB13" s="9">
        <v>55</v>
      </c>
      <c r="AC13" s="13">
        <f t="shared" si="8"/>
        <v>96.491228070175438</v>
      </c>
      <c r="AD13" s="8">
        <v>105</v>
      </c>
      <c r="AE13" s="9">
        <v>96</v>
      </c>
      <c r="AF13" s="13">
        <f t="shared" si="9"/>
        <v>91.428571428571431</v>
      </c>
      <c r="AG13" s="8">
        <v>6</v>
      </c>
      <c r="AH13" s="9">
        <v>6</v>
      </c>
      <c r="AI13" s="13">
        <f t="shared" si="10"/>
        <v>100</v>
      </c>
      <c r="AJ13" s="8">
        <v>1</v>
      </c>
      <c r="AK13" s="9">
        <v>1</v>
      </c>
      <c r="AL13" s="13">
        <f t="shared" si="11"/>
        <v>100</v>
      </c>
      <c r="AM13" s="8">
        <v>29</v>
      </c>
      <c r="AN13" s="9">
        <v>26</v>
      </c>
      <c r="AO13" s="13">
        <f t="shared" si="12"/>
        <v>89.65517241379311</v>
      </c>
      <c r="AP13" s="8">
        <v>43</v>
      </c>
      <c r="AQ13" s="9">
        <v>35</v>
      </c>
      <c r="AR13" s="13">
        <f t="shared" si="13"/>
        <v>81.395348837209298</v>
      </c>
      <c r="AS13" s="8">
        <v>32</v>
      </c>
      <c r="AT13" s="9">
        <v>32</v>
      </c>
      <c r="AU13" s="13">
        <f t="shared" si="14"/>
        <v>100</v>
      </c>
      <c r="AV13" s="8">
        <v>6</v>
      </c>
      <c r="AW13" s="9">
        <v>6</v>
      </c>
      <c r="AX13" s="13">
        <f t="shared" si="15"/>
        <v>100</v>
      </c>
      <c r="AY13" s="8">
        <v>17</v>
      </c>
      <c r="AZ13" s="9">
        <v>15</v>
      </c>
      <c r="BA13" s="13">
        <f t="shared" si="16"/>
        <v>88.235294117647058</v>
      </c>
      <c r="BB13" s="8">
        <v>5</v>
      </c>
      <c r="BC13" s="9">
        <v>5</v>
      </c>
      <c r="BD13" s="13">
        <f t="shared" si="17"/>
        <v>100</v>
      </c>
      <c r="BE13" s="8">
        <v>13</v>
      </c>
      <c r="BF13" s="9">
        <v>11</v>
      </c>
      <c r="BG13" s="13">
        <f t="shared" si="18"/>
        <v>84.615384615384613</v>
      </c>
      <c r="BH13" s="54">
        <v>34</v>
      </c>
      <c r="BI13" s="54">
        <v>33</v>
      </c>
      <c r="BJ13" s="13">
        <f t="shared" si="19"/>
        <v>97.058823529411768</v>
      </c>
      <c r="BK13" s="8">
        <v>6</v>
      </c>
      <c r="BL13" s="9">
        <v>6</v>
      </c>
      <c r="BM13" s="13">
        <f t="shared" si="20"/>
        <v>100</v>
      </c>
      <c r="BN13" s="8">
        <v>13</v>
      </c>
      <c r="BO13" s="9">
        <v>13</v>
      </c>
      <c r="BP13" s="13">
        <f t="shared" si="21"/>
        <v>100</v>
      </c>
      <c r="BQ13" s="8">
        <v>26</v>
      </c>
      <c r="BR13" s="9">
        <v>24</v>
      </c>
      <c r="BS13" s="13">
        <f t="shared" si="22"/>
        <v>92.307692307692307</v>
      </c>
      <c r="BT13" s="8">
        <v>100</v>
      </c>
      <c r="BU13" s="9">
        <v>100</v>
      </c>
      <c r="BV13" s="13">
        <f t="shared" si="23"/>
        <v>100</v>
      </c>
      <c r="BW13" s="8">
        <v>7</v>
      </c>
      <c r="BX13" s="9">
        <v>7</v>
      </c>
      <c r="BY13" s="13">
        <f t="shared" si="24"/>
        <v>100</v>
      </c>
      <c r="BZ13" s="8">
        <v>6</v>
      </c>
      <c r="CA13" s="9">
        <v>6</v>
      </c>
      <c r="CB13" s="13">
        <f t="shared" si="25"/>
        <v>100</v>
      </c>
      <c r="CC13" s="54">
        <v>5</v>
      </c>
      <c r="CD13" s="54">
        <v>5</v>
      </c>
      <c r="CE13" s="13">
        <f t="shared" si="26"/>
        <v>100</v>
      </c>
      <c r="CF13" s="8">
        <v>10</v>
      </c>
      <c r="CG13" s="9">
        <v>10</v>
      </c>
      <c r="CH13" s="13">
        <f t="shared" si="27"/>
        <v>100</v>
      </c>
      <c r="CI13" s="8">
        <v>11</v>
      </c>
      <c r="CJ13" s="9">
        <v>11</v>
      </c>
      <c r="CK13" s="13">
        <f t="shared" si="28"/>
        <v>100</v>
      </c>
      <c r="CL13" s="8">
        <v>21</v>
      </c>
      <c r="CM13" s="9">
        <v>21</v>
      </c>
      <c r="CN13" s="13">
        <f t="shared" si="29"/>
        <v>100</v>
      </c>
      <c r="CO13" s="8">
        <v>3</v>
      </c>
      <c r="CP13" s="9">
        <v>3</v>
      </c>
      <c r="CQ13" s="13">
        <f t="shared" si="30"/>
        <v>100</v>
      </c>
      <c r="CR13" s="8">
        <v>46</v>
      </c>
      <c r="CS13" s="9">
        <v>44</v>
      </c>
      <c r="CT13" s="13">
        <f t="shared" si="31"/>
        <v>95.652173913043484</v>
      </c>
      <c r="CU13" s="8">
        <v>9</v>
      </c>
      <c r="CV13" s="9">
        <v>9</v>
      </c>
      <c r="CW13" s="13">
        <f t="shared" si="32"/>
        <v>100</v>
      </c>
      <c r="CX13" s="8">
        <v>142</v>
      </c>
      <c r="CY13" s="9">
        <v>141</v>
      </c>
      <c r="CZ13" s="13">
        <f t="shared" si="33"/>
        <v>99.295774647887328</v>
      </c>
    </row>
    <row r="14" spans="1:104" s="49" customFormat="1" ht="48">
      <c r="A14" s="94"/>
      <c r="B14" s="2" t="s">
        <v>17</v>
      </c>
      <c r="C14" s="8">
        <v>37</v>
      </c>
      <c r="D14" s="9">
        <v>36</v>
      </c>
      <c r="E14" s="13">
        <f t="shared" si="0"/>
        <v>97.297297297297305</v>
      </c>
      <c r="F14" s="101">
        <v>4</v>
      </c>
      <c r="G14" s="101">
        <v>4</v>
      </c>
      <c r="H14" s="13">
        <f t="shared" si="1"/>
        <v>100</v>
      </c>
      <c r="I14" s="54">
        <v>17</v>
      </c>
      <c r="J14" s="54">
        <v>17</v>
      </c>
      <c r="K14" s="13">
        <f t="shared" si="2"/>
        <v>100</v>
      </c>
      <c r="L14" s="53">
        <v>200</v>
      </c>
      <c r="M14" s="53">
        <v>190</v>
      </c>
      <c r="N14" s="13">
        <f t="shared" si="3"/>
        <v>95</v>
      </c>
      <c r="O14" s="54">
        <v>37</v>
      </c>
      <c r="P14" s="54">
        <v>37</v>
      </c>
      <c r="Q14" s="13">
        <f t="shared" si="4"/>
        <v>100</v>
      </c>
      <c r="R14" s="102">
        <v>10</v>
      </c>
      <c r="S14" s="102">
        <v>9</v>
      </c>
      <c r="T14" s="13">
        <f t="shared" si="5"/>
        <v>90</v>
      </c>
      <c r="U14" s="54">
        <v>38</v>
      </c>
      <c r="V14" s="54">
        <v>36</v>
      </c>
      <c r="W14" s="13">
        <f t="shared" si="6"/>
        <v>94.73684210526315</v>
      </c>
      <c r="X14" s="8">
        <v>38</v>
      </c>
      <c r="Y14" s="9">
        <v>38</v>
      </c>
      <c r="Z14" s="13">
        <f t="shared" si="7"/>
        <v>100</v>
      </c>
      <c r="AA14" s="8">
        <v>57</v>
      </c>
      <c r="AB14" s="9">
        <v>55</v>
      </c>
      <c r="AC14" s="13">
        <f t="shared" si="8"/>
        <v>96.491228070175438</v>
      </c>
      <c r="AD14" s="8">
        <v>105</v>
      </c>
      <c r="AE14" s="9">
        <v>96</v>
      </c>
      <c r="AF14" s="13">
        <f t="shared" si="9"/>
        <v>91.428571428571431</v>
      </c>
      <c r="AG14" s="8">
        <v>6</v>
      </c>
      <c r="AH14" s="9">
        <v>6</v>
      </c>
      <c r="AI14" s="13">
        <f t="shared" si="10"/>
        <v>100</v>
      </c>
      <c r="AJ14" s="8">
        <v>1</v>
      </c>
      <c r="AK14" s="9">
        <v>1</v>
      </c>
      <c r="AL14" s="13">
        <f t="shared" si="11"/>
        <v>100</v>
      </c>
      <c r="AM14" s="8">
        <v>29</v>
      </c>
      <c r="AN14" s="9">
        <v>27</v>
      </c>
      <c r="AO14" s="13">
        <f t="shared" si="12"/>
        <v>93.103448275862064</v>
      </c>
      <c r="AP14" s="8">
        <v>43</v>
      </c>
      <c r="AQ14" s="9">
        <v>35</v>
      </c>
      <c r="AR14" s="13">
        <f t="shared" si="13"/>
        <v>81.395348837209298</v>
      </c>
      <c r="AS14" s="8">
        <v>32</v>
      </c>
      <c r="AT14" s="9">
        <v>32</v>
      </c>
      <c r="AU14" s="13">
        <f t="shared" si="14"/>
        <v>100</v>
      </c>
      <c r="AV14" s="8">
        <v>6</v>
      </c>
      <c r="AW14" s="9">
        <v>6</v>
      </c>
      <c r="AX14" s="13">
        <f t="shared" si="15"/>
        <v>100</v>
      </c>
      <c r="AY14" s="8">
        <v>17</v>
      </c>
      <c r="AZ14" s="9">
        <v>16</v>
      </c>
      <c r="BA14" s="13">
        <f t="shared" si="16"/>
        <v>94.117647058823522</v>
      </c>
      <c r="BB14" s="8">
        <v>5</v>
      </c>
      <c r="BC14" s="9">
        <v>5</v>
      </c>
      <c r="BD14" s="13">
        <f t="shared" si="17"/>
        <v>100</v>
      </c>
      <c r="BE14" s="8">
        <v>13</v>
      </c>
      <c r="BF14" s="9">
        <v>10</v>
      </c>
      <c r="BG14" s="13">
        <f t="shared" si="18"/>
        <v>76.923076923076934</v>
      </c>
      <c r="BH14" s="54">
        <v>34</v>
      </c>
      <c r="BI14" s="54">
        <v>33</v>
      </c>
      <c r="BJ14" s="13">
        <f t="shared" si="19"/>
        <v>97.058823529411768</v>
      </c>
      <c r="BK14" s="8">
        <v>6</v>
      </c>
      <c r="BL14" s="9">
        <v>6</v>
      </c>
      <c r="BM14" s="13">
        <f t="shared" si="20"/>
        <v>100</v>
      </c>
      <c r="BN14" s="8">
        <v>13</v>
      </c>
      <c r="BO14" s="9">
        <v>12</v>
      </c>
      <c r="BP14" s="13">
        <f t="shared" si="21"/>
        <v>92.307692307692307</v>
      </c>
      <c r="BQ14" s="8">
        <v>26</v>
      </c>
      <c r="BR14" s="9">
        <v>25</v>
      </c>
      <c r="BS14" s="13">
        <f t="shared" si="22"/>
        <v>96.15384615384616</v>
      </c>
      <c r="BT14" s="8">
        <v>100</v>
      </c>
      <c r="BU14" s="9">
        <v>100</v>
      </c>
      <c r="BV14" s="13">
        <f t="shared" si="23"/>
        <v>100</v>
      </c>
      <c r="BW14" s="8">
        <v>7</v>
      </c>
      <c r="BX14" s="9">
        <v>7</v>
      </c>
      <c r="BY14" s="13">
        <f t="shared" si="24"/>
        <v>100</v>
      </c>
      <c r="BZ14" s="8">
        <v>6</v>
      </c>
      <c r="CA14" s="9">
        <v>6</v>
      </c>
      <c r="CB14" s="13">
        <f t="shared" si="25"/>
        <v>100</v>
      </c>
      <c r="CC14" s="54">
        <v>5</v>
      </c>
      <c r="CD14" s="54">
        <v>5</v>
      </c>
      <c r="CE14" s="13">
        <f t="shared" si="26"/>
        <v>100</v>
      </c>
      <c r="CF14" s="8">
        <v>10</v>
      </c>
      <c r="CG14" s="9">
        <v>10</v>
      </c>
      <c r="CH14" s="13">
        <f t="shared" si="27"/>
        <v>100</v>
      </c>
      <c r="CI14" s="8">
        <v>11</v>
      </c>
      <c r="CJ14" s="9">
        <v>11</v>
      </c>
      <c r="CK14" s="13">
        <f t="shared" si="28"/>
        <v>100</v>
      </c>
      <c r="CL14" s="8">
        <v>21</v>
      </c>
      <c r="CM14" s="9">
        <v>21</v>
      </c>
      <c r="CN14" s="13">
        <f t="shared" si="29"/>
        <v>100</v>
      </c>
      <c r="CO14" s="8">
        <v>3</v>
      </c>
      <c r="CP14" s="9">
        <v>3</v>
      </c>
      <c r="CQ14" s="13">
        <f t="shared" si="30"/>
        <v>100</v>
      </c>
      <c r="CR14" s="8">
        <v>46</v>
      </c>
      <c r="CS14" s="9">
        <v>44</v>
      </c>
      <c r="CT14" s="13">
        <f t="shared" si="31"/>
        <v>95.652173913043484</v>
      </c>
      <c r="CU14" s="8">
        <v>9</v>
      </c>
      <c r="CV14" s="9">
        <v>8</v>
      </c>
      <c r="CW14" s="13">
        <f t="shared" si="32"/>
        <v>88.888888888888886</v>
      </c>
      <c r="CX14" s="8">
        <v>142</v>
      </c>
      <c r="CY14" s="9">
        <v>140</v>
      </c>
      <c r="CZ14" s="13">
        <f t="shared" si="33"/>
        <v>98.591549295774655</v>
      </c>
    </row>
    <row r="15" spans="1:104" s="49" customFormat="1" ht="49.5" customHeight="1">
      <c r="A15" s="94"/>
      <c r="B15" s="2" t="s">
        <v>18</v>
      </c>
      <c r="C15" s="8">
        <v>31</v>
      </c>
      <c r="D15" s="9">
        <v>30</v>
      </c>
      <c r="E15" s="13">
        <f t="shared" si="0"/>
        <v>96.774193548387103</v>
      </c>
      <c r="F15" s="101">
        <v>3</v>
      </c>
      <c r="G15" s="101">
        <v>2</v>
      </c>
      <c r="H15" s="13">
        <f t="shared" si="1"/>
        <v>66.666666666666657</v>
      </c>
      <c r="I15" s="54">
        <v>16</v>
      </c>
      <c r="J15" s="54">
        <v>16</v>
      </c>
      <c r="K15" s="13">
        <f t="shared" si="2"/>
        <v>100</v>
      </c>
      <c r="L15" s="53">
        <v>140</v>
      </c>
      <c r="M15" s="53">
        <v>136</v>
      </c>
      <c r="N15" s="13">
        <f t="shared" si="3"/>
        <v>97.142857142857139</v>
      </c>
      <c r="O15" s="54">
        <v>30</v>
      </c>
      <c r="P15" s="54">
        <v>30</v>
      </c>
      <c r="Q15" s="13">
        <f t="shared" si="4"/>
        <v>100</v>
      </c>
      <c r="R15" s="102">
        <v>6</v>
      </c>
      <c r="S15" s="102">
        <v>5</v>
      </c>
      <c r="T15" s="13">
        <f t="shared" si="5"/>
        <v>83.333333333333343</v>
      </c>
      <c r="U15" s="54">
        <v>26</v>
      </c>
      <c r="V15" s="54">
        <v>25</v>
      </c>
      <c r="W15" s="13">
        <f t="shared" si="6"/>
        <v>96.15384615384616</v>
      </c>
      <c r="X15" s="8">
        <v>31</v>
      </c>
      <c r="Y15" s="9">
        <v>31</v>
      </c>
      <c r="Z15" s="13">
        <f t="shared" si="7"/>
        <v>100</v>
      </c>
      <c r="AA15" s="8">
        <v>33</v>
      </c>
      <c r="AB15" s="9">
        <v>31</v>
      </c>
      <c r="AC15" s="13">
        <f t="shared" si="8"/>
        <v>93.939393939393938</v>
      </c>
      <c r="AD15" s="8">
        <v>67</v>
      </c>
      <c r="AE15" s="9">
        <v>63</v>
      </c>
      <c r="AF15" s="13">
        <f t="shared" si="9"/>
        <v>94.029850746268664</v>
      </c>
      <c r="AG15" s="8">
        <v>4</v>
      </c>
      <c r="AH15" s="9">
        <v>4</v>
      </c>
      <c r="AI15" s="13">
        <f t="shared" si="10"/>
        <v>100</v>
      </c>
      <c r="AJ15" s="8">
        <v>100</v>
      </c>
      <c r="AK15" s="9">
        <v>100</v>
      </c>
      <c r="AL15" s="13">
        <f t="shared" si="11"/>
        <v>100</v>
      </c>
      <c r="AM15" s="8">
        <v>20</v>
      </c>
      <c r="AN15" s="9">
        <v>19</v>
      </c>
      <c r="AO15" s="13">
        <f t="shared" si="12"/>
        <v>95</v>
      </c>
      <c r="AP15" s="8">
        <v>30</v>
      </c>
      <c r="AQ15" s="9">
        <v>28</v>
      </c>
      <c r="AR15" s="13">
        <f t="shared" si="13"/>
        <v>93.333333333333329</v>
      </c>
      <c r="AS15" s="8">
        <v>25</v>
      </c>
      <c r="AT15" s="9">
        <v>25</v>
      </c>
      <c r="AU15" s="13">
        <f t="shared" si="14"/>
        <v>100</v>
      </c>
      <c r="AV15" s="8">
        <v>3</v>
      </c>
      <c r="AW15" s="9">
        <v>3</v>
      </c>
      <c r="AX15" s="13">
        <f t="shared" si="15"/>
        <v>100</v>
      </c>
      <c r="AY15" s="8">
        <v>9</v>
      </c>
      <c r="AZ15" s="9">
        <v>9</v>
      </c>
      <c r="BA15" s="13">
        <f t="shared" si="16"/>
        <v>100</v>
      </c>
      <c r="BB15" s="8">
        <v>5</v>
      </c>
      <c r="BC15" s="9">
        <v>5</v>
      </c>
      <c r="BD15" s="13">
        <f t="shared" si="17"/>
        <v>100</v>
      </c>
      <c r="BE15" s="8">
        <v>7</v>
      </c>
      <c r="BF15" s="9">
        <v>7</v>
      </c>
      <c r="BG15" s="13">
        <f t="shared" si="18"/>
        <v>100</v>
      </c>
      <c r="BH15" s="54">
        <v>22</v>
      </c>
      <c r="BI15" s="54">
        <v>21</v>
      </c>
      <c r="BJ15" s="13">
        <f t="shared" si="19"/>
        <v>95.454545454545453</v>
      </c>
      <c r="BK15" s="8">
        <v>6</v>
      </c>
      <c r="BL15" s="9">
        <v>5</v>
      </c>
      <c r="BM15" s="13">
        <f t="shared" si="20"/>
        <v>83.333333333333343</v>
      </c>
      <c r="BN15" s="8">
        <v>12</v>
      </c>
      <c r="BO15" s="9">
        <v>11</v>
      </c>
      <c r="BP15" s="13">
        <f t="shared" si="21"/>
        <v>91.666666666666657</v>
      </c>
      <c r="BQ15" s="8">
        <v>21</v>
      </c>
      <c r="BR15" s="9">
        <v>21</v>
      </c>
      <c r="BS15" s="13">
        <f t="shared" si="22"/>
        <v>100</v>
      </c>
      <c r="BT15" s="8">
        <v>100</v>
      </c>
      <c r="BU15" s="9">
        <v>100</v>
      </c>
      <c r="BV15" s="13">
        <f t="shared" si="23"/>
        <v>100</v>
      </c>
      <c r="BW15" s="8">
        <v>7</v>
      </c>
      <c r="BX15" s="9">
        <v>7</v>
      </c>
      <c r="BY15" s="13">
        <f t="shared" si="24"/>
        <v>100</v>
      </c>
      <c r="BZ15" s="8">
        <v>5</v>
      </c>
      <c r="CA15" s="9">
        <v>5</v>
      </c>
      <c r="CB15" s="13">
        <f t="shared" si="25"/>
        <v>100</v>
      </c>
      <c r="CC15" s="54">
        <v>5</v>
      </c>
      <c r="CD15" s="54">
        <v>5</v>
      </c>
      <c r="CE15" s="13">
        <f t="shared" si="26"/>
        <v>100</v>
      </c>
      <c r="CF15" s="8">
        <v>9</v>
      </c>
      <c r="CG15" s="9">
        <v>9</v>
      </c>
      <c r="CH15" s="13">
        <f t="shared" si="27"/>
        <v>100</v>
      </c>
      <c r="CI15" s="8">
        <v>2</v>
      </c>
      <c r="CJ15" s="9">
        <v>2</v>
      </c>
      <c r="CK15" s="13">
        <f t="shared" si="28"/>
        <v>100</v>
      </c>
      <c r="CL15" s="8">
        <v>15</v>
      </c>
      <c r="CM15" s="9">
        <v>15</v>
      </c>
      <c r="CN15" s="13">
        <f t="shared" si="29"/>
        <v>100</v>
      </c>
      <c r="CO15" s="8">
        <v>1</v>
      </c>
      <c r="CP15" s="9">
        <v>1</v>
      </c>
      <c r="CQ15" s="13">
        <f t="shared" si="30"/>
        <v>100</v>
      </c>
      <c r="CR15" s="8">
        <v>32</v>
      </c>
      <c r="CS15" s="9">
        <v>30</v>
      </c>
      <c r="CT15" s="13">
        <f t="shared" si="31"/>
        <v>93.75</v>
      </c>
      <c r="CU15" s="8">
        <v>8</v>
      </c>
      <c r="CV15" s="9">
        <v>8</v>
      </c>
      <c r="CW15" s="13">
        <f t="shared" si="32"/>
        <v>100</v>
      </c>
      <c r="CX15" s="8">
        <v>117</v>
      </c>
      <c r="CY15" s="9">
        <v>113</v>
      </c>
      <c r="CZ15" s="13">
        <f t="shared" si="33"/>
        <v>96.581196581196579</v>
      </c>
    </row>
    <row r="16" spans="1:104" s="49" customFormat="1" ht="36.75" customHeight="1">
      <c r="A16" s="95" t="s">
        <v>19</v>
      </c>
      <c r="B16" s="1" t="s">
        <v>20</v>
      </c>
      <c r="C16" s="8">
        <v>37</v>
      </c>
      <c r="D16" s="9">
        <v>35</v>
      </c>
      <c r="E16" s="13">
        <f t="shared" si="0"/>
        <v>94.594594594594597</v>
      </c>
      <c r="F16" s="101">
        <v>4</v>
      </c>
      <c r="G16" s="101">
        <v>4</v>
      </c>
      <c r="H16" s="13">
        <f t="shared" si="1"/>
        <v>100</v>
      </c>
      <c r="I16" s="54">
        <v>17</v>
      </c>
      <c r="J16" s="54">
        <v>17</v>
      </c>
      <c r="K16" s="13">
        <f t="shared" si="2"/>
        <v>100</v>
      </c>
      <c r="L16" s="53">
        <v>200</v>
      </c>
      <c r="M16" s="53">
        <v>181</v>
      </c>
      <c r="N16" s="13">
        <f t="shared" si="3"/>
        <v>90.5</v>
      </c>
      <c r="O16" s="54">
        <v>37</v>
      </c>
      <c r="P16" s="54">
        <v>36</v>
      </c>
      <c r="Q16" s="13">
        <f t="shared" si="4"/>
        <v>97.297297297297305</v>
      </c>
      <c r="R16" s="102">
        <v>10</v>
      </c>
      <c r="S16" s="102">
        <v>7</v>
      </c>
      <c r="T16" s="13">
        <f t="shared" si="5"/>
        <v>70</v>
      </c>
      <c r="U16" s="54">
        <v>38</v>
      </c>
      <c r="V16" s="54">
        <v>33</v>
      </c>
      <c r="W16" s="13">
        <f t="shared" si="6"/>
        <v>86.842105263157904</v>
      </c>
      <c r="X16" s="8">
        <v>38</v>
      </c>
      <c r="Y16" s="9">
        <v>33</v>
      </c>
      <c r="Z16" s="13">
        <f t="shared" si="7"/>
        <v>86.842105263157904</v>
      </c>
      <c r="AA16" s="8">
        <v>57</v>
      </c>
      <c r="AB16" s="9">
        <v>54</v>
      </c>
      <c r="AC16" s="13">
        <f t="shared" si="8"/>
        <v>94.73684210526315</v>
      </c>
      <c r="AD16" s="8">
        <v>105</v>
      </c>
      <c r="AE16" s="9">
        <v>90</v>
      </c>
      <c r="AF16" s="13">
        <f t="shared" si="9"/>
        <v>85.714285714285708</v>
      </c>
      <c r="AG16" s="8">
        <v>6</v>
      </c>
      <c r="AH16" s="9">
        <v>6</v>
      </c>
      <c r="AI16" s="13">
        <f t="shared" si="10"/>
        <v>100</v>
      </c>
      <c r="AJ16" s="8">
        <v>1</v>
      </c>
      <c r="AK16" s="9">
        <v>1</v>
      </c>
      <c r="AL16" s="13">
        <f t="shared" si="11"/>
        <v>100</v>
      </c>
      <c r="AM16" s="8">
        <v>29</v>
      </c>
      <c r="AN16" s="9">
        <v>24</v>
      </c>
      <c r="AO16" s="13">
        <f t="shared" si="12"/>
        <v>82.758620689655174</v>
      </c>
      <c r="AP16" s="8">
        <v>43</v>
      </c>
      <c r="AQ16" s="9">
        <v>33</v>
      </c>
      <c r="AR16" s="13">
        <f t="shared" si="13"/>
        <v>76.744186046511629</v>
      </c>
      <c r="AS16" s="8">
        <v>32</v>
      </c>
      <c r="AT16" s="9">
        <v>32</v>
      </c>
      <c r="AU16" s="13">
        <f t="shared" si="14"/>
        <v>100</v>
      </c>
      <c r="AV16" s="8">
        <v>6</v>
      </c>
      <c r="AW16" s="9">
        <v>6</v>
      </c>
      <c r="AX16" s="13">
        <f t="shared" si="15"/>
        <v>100</v>
      </c>
      <c r="AY16" s="8">
        <v>17</v>
      </c>
      <c r="AZ16" s="9">
        <v>13</v>
      </c>
      <c r="BA16" s="13">
        <f t="shared" si="16"/>
        <v>76.470588235294116</v>
      </c>
      <c r="BB16" s="8">
        <v>5</v>
      </c>
      <c r="BC16" s="9">
        <v>5</v>
      </c>
      <c r="BD16" s="13">
        <f t="shared" si="17"/>
        <v>100</v>
      </c>
      <c r="BE16" s="8">
        <v>13</v>
      </c>
      <c r="BF16" s="9">
        <v>11</v>
      </c>
      <c r="BG16" s="13">
        <f t="shared" si="18"/>
        <v>84.615384615384613</v>
      </c>
      <c r="BH16" s="54">
        <v>34</v>
      </c>
      <c r="BI16" s="54">
        <v>33</v>
      </c>
      <c r="BJ16" s="13">
        <f t="shared" si="19"/>
        <v>97.058823529411768</v>
      </c>
      <c r="BK16" s="8">
        <v>6</v>
      </c>
      <c r="BL16" s="9">
        <v>6</v>
      </c>
      <c r="BM16" s="13">
        <f t="shared" si="20"/>
        <v>100</v>
      </c>
      <c r="BN16" s="8">
        <v>13</v>
      </c>
      <c r="BO16" s="9">
        <v>13</v>
      </c>
      <c r="BP16" s="13">
        <f t="shared" si="21"/>
        <v>100</v>
      </c>
      <c r="BQ16" s="8">
        <v>26</v>
      </c>
      <c r="BR16" s="9">
        <v>25</v>
      </c>
      <c r="BS16" s="13">
        <f t="shared" si="22"/>
        <v>96.15384615384616</v>
      </c>
      <c r="BT16" s="8">
        <v>100</v>
      </c>
      <c r="BU16" s="9">
        <v>100</v>
      </c>
      <c r="BV16" s="13">
        <f t="shared" si="23"/>
        <v>100</v>
      </c>
      <c r="BW16" s="8">
        <v>7</v>
      </c>
      <c r="BX16" s="9">
        <v>7</v>
      </c>
      <c r="BY16" s="13">
        <f t="shared" si="24"/>
        <v>100</v>
      </c>
      <c r="BZ16" s="8">
        <v>6</v>
      </c>
      <c r="CA16" s="9">
        <v>6</v>
      </c>
      <c r="CB16" s="13">
        <f t="shared" si="25"/>
        <v>100</v>
      </c>
      <c r="CC16" s="54">
        <v>5</v>
      </c>
      <c r="CD16" s="54">
        <v>5</v>
      </c>
      <c r="CE16" s="13">
        <f t="shared" si="26"/>
        <v>100</v>
      </c>
      <c r="CF16" s="8">
        <v>10</v>
      </c>
      <c r="CG16" s="9">
        <v>10</v>
      </c>
      <c r="CH16" s="13">
        <f t="shared" si="27"/>
        <v>100</v>
      </c>
      <c r="CI16" s="8">
        <v>11</v>
      </c>
      <c r="CJ16" s="9">
        <v>10</v>
      </c>
      <c r="CK16" s="13">
        <f t="shared" si="28"/>
        <v>90.909090909090907</v>
      </c>
      <c r="CL16" s="8">
        <v>21</v>
      </c>
      <c r="CM16" s="9">
        <v>21</v>
      </c>
      <c r="CN16" s="13">
        <f t="shared" si="29"/>
        <v>100</v>
      </c>
      <c r="CO16" s="8">
        <v>3</v>
      </c>
      <c r="CP16" s="9">
        <v>3</v>
      </c>
      <c r="CQ16" s="13">
        <f t="shared" si="30"/>
        <v>100</v>
      </c>
      <c r="CR16" s="8">
        <v>46</v>
      </c>
      <c r="CS16" s="9">
        <v>43</v>
      </c>
      <c r="CT16" s="13">
        <f t="shared" si="31"/>
        <v>93.478260869565219</v>
      </c>
      <c r="CU16" s="8">
        <v>9</v>
      </c>
      <c r="CV16" s="9">
        <v>9</v>
      </c>
      <c r="CW16" s="13">
        <f t="shared" si="32"/>
        <v>100</v>
      </c>
      <c r="CX16" s="8">
        <v>142</v>
      </c>
      <c r="CY16" s="9">
        <v>141</v>
      </c>
      <c r="CZ16" s="13">
        <f t="shared" si="33"/>
        <v>99.295774647887328</v>
      </c>
    </row>
    <row r="17" spans="1:104" s="49" customFormat="1" ht="44.25" customHeight="1">
      <c r="A17" s="96"/>
      <c r="B17" s="1" t="s">
        <v>22</v>
      </c>
      <c r="C17" s="8">
        <v>37</v>
      </c>
      <c r="D17" s="9">
        <v>36</v>
      </c>
      <c r="E17" s="13">
        <f t="shared" si="0"/>
        <v>97.297297297297305</v>
      </c>
      <c r="F17" s="101">
        <v>4</v>
      </c>
      <c r="G17" s="101">
        <v>3</v>
      </c>
      <c r="H17" s="13">
        <f t="shared" si="1"/>
        <v>75</v>
      </c>
      <c r="I17" s="54">
        <v>17</v>
      </c>
      <c r="J17" s="54">
        <v>17</v>
      </c>
      <c r="K17" s="13">
        <f t="shared" si="2"/>
        <v>100</v>
      </c>
      <c r="L17" s="53">
        <v>200</v>
      </c>
      <c r="M17" s="53">
        <v>194</v>
      </c>
      <c r="N17" s="13">
        <f t="shared" si="3"/>
        <v>97</v>
      </c>
      <c r="O17" s="54">
        <v>37</v>
      </c>
      <c r="P17" s="54">
        <v>36</v>
      </c>
      <c r="Q17" s="13">
        <f t="shared" si="4"/>
        <v>97.297297297297305</v>
      </c>
      <c r="R17" s="102">
        <v>10</v>
      </c>
      <c r="S17" s="102">
        <v>10</v>
      </c>
      <c r="T17" s="13">
        <f t="shared" si="5"/>
        <v>100</v>
      </c>
      <c r="U17" s="54">
        <v>38</v>
      </c>
      <c r="V17" s="54">
        <v>37</v>
      </c>
      <c r="W17" s="13">
        <f t="shared" si="6"/>
        <v>97.368421052631575</v>
      </c>
      <c r="X17" s="8">
        <v>38</v>
      </c>
      <c r="Y17" s="9">
        <v>38</v>
      </c>
      <c r="Z17" s="13">
        <f t="shared" si="7"/>
        <v>100</v>
      </c>
      <c r="AA17" s="8">
        <v>57</v>
      </c>
      <c r="AB17" s="9">
        <v>50</v>
      </c>
      <c r="AC17" s="13">
        <f t="shared" si="8"/>
        <v>87.719298245614027</v>
      </c>
      <c r="AD17" s="8">
        <v>105</v>
      </c>
      <c r="AE17" s="9">
        <v>100</v>
      </c>
      <c r="AF17" s="13">
        <f t="shared" si="9"/>
        <v>95.238095238095227</v>
      </c>
      <c r="AG17" s="8">
        <v>6</v>
      </c>
      <c r="AH17" s="9">
        <v>6</v>
      </c>
      <c r="AI17" s="13">
        <f t="shared" si="10"/>
        <v>100</v>
      </c>
      <c r="AJ17" s="8">
        <v>1</v>
      </c>
      <c r="AK17" s="9">
        <v>1</v>
      </c>
      <c r="AL17" s="13">
        <f t="shared" si="11"/>
        <v>100</v>
      </c>
      <c r="AM17" s="8">
        <v>29</v>
      </c>
      <c r="AN17" s="9">
        <v>29</v>
      </c>
      <c r="AO17" s="13">
        <f t="shared" si="12"/>
        <v>100</v>
      </c>
      <c r="AP17" s="8">
        <v>43</v>
      </c>
      <c r="AQ17" s="9">
        <v>39</v>
      </c>
      <c r="AR17" s="13">
        <f t="shared" si="13"/>
        <v>90.697674418604649</v>
      </c>
      <c r="AS17" s="8">
        <v>32</v>
      </c>
      <c r="AT17" s="9">
        <v>32</v>
      </c>
      <c r="AU17" s="13">
        <f t="shared" si="14"/>
        <v>100</v>
      </c>
      <c r="AV17" s="8">
        <v>6</v>
      </c>
      <c r="AW17" s="9">
        <v>6</v>
      </c>
      <c r="AX17" s="13">
        <f t="shared" si="15"/>
        <v>100</v>
      </c>
      <c r="AY17" s="8">
        <v>17</v>
      </c>
      <c r="AZ17" s="9">
        <v>10</v>
      </c>
      <c r="BA17" s="13">
        <f t="shared" si="16"/>
        <v>58.82352941176471</v>
      </c>
      <c r="BB17" s="8">
        <v>5</v>
      </c>
      <c r="BC17" s="9">
        <v>5</v>
      </c>
      <c r="BD17" s="13">
        <f t="shared" si="17"/>
        <v>100</v>
      </c>
      <c r="BE17" s="8">
        <v>13</v>
      </c>
      <c r="BF17" s="9">
        <v>11</v>
      </c>
      <c r="BG17" s="13">
        <f t="shared" si="18"/>
        <v>84.615384615384613</v>
      </c>
      <c r="BH17" s="54">
        <v>34</v>
      </c>
      <c r="BI17" s="54">
        <v>29</v>
      </c>
      <c r="BJ17" s="13">
        <f t="shared" si="19"/>
        <v>85.294117647058826</v>
      </c>
      <c r="BK17" s="8">
        <v>6</v>
      </c>
      <c r="BL17" s="9">
        <v>6</v>
      </c>
      <c r="BM17" s="13">
        <f t="shared" si="20"/>
        <v>100</v>
      </c>
      <c r="BN17" s="8">
        <v>13</v>
      </c>
      <c r="BO17" s="9">
        <v>12</v>
      </c>
      <c r="BP17" s="13">
        <f t="shared" si="21"/>
        <v>92.307692307692307</v>
      </c>
      <c r="BQ17" s="8">
        <v>26</v>
      </c>
      <c r="BR17" s="9">
        <v>25</v>
      </c>
      <c r="BS17" s="13">
        <f t="shared" si="22"/>
        <v>96.15384615384616</v>
      </c>
      <c r="BT17" s="8">
        <v>100</v>
      </c>
      <c r="BU17" s="9">
        <v>100</v>
      </c>
      <c r="BV17" s="13">
        <f t="shared" si="23"/>
        <v>100</v>
      </c>
      <c r="BW17" s="8">
        <v>7</v>
      </c>
      <c r="BX17" s="9">
        <v>6</v>
      </c>
      <c r="BY17" s="13">
        <f t="shared" si="24"/>
        <v>85.714285714285708</v>
      </c>
      <c r="BZ17" s="8">
        <v>6</v>
      </c>
      <c r="CA17" s="9">
        <v>6</v>
      </c>
      <c r="CB17" s="13">
        <f t="shared" si="25"/>
        <v>100</v>
      </c>
      <c r="CC17" s="54">
        <v>5</v>
      </c>
      <c r="CD17" s="54">
        <v>5</v>
      </c>
      <c r="CE17" s="13">
        <f t="shared" si="26"/>
        <v>100</v>
      </c>
      <c r="CF17" s="8">
        <v>10</v>
      </c>
      <c r="CG17" s="9">
        <v>10</v>
      </c>
      <c r="CH17" s="13">
        <f t="shared" si="27"/>
        <v>100</v>
      </c>
      <c r="CI17" s="8">
        <v>11</v>
      </c>
      <c r="CJ17" s="9">
        <v>10</v>
      </c>
      <c r="CK17" s="13">
        <f t="shared" si="28"/>
        <v>90.909090909090907</v>
      </c>
      <c r="CL17" s="8">
        <v>21</v>
      </c>
      <c r="CM17" s="9">
        <v>20</v>
      </c>
      <c r="CN17" s="13">
        <f t="shared" si="29"/>
        <v>95.238095238095227</v>
      </c>
      <c r="CO17" s="8">
        <v>3</v>
      </c>
      <c r="CP17" s="9">
        <v>3</v>
      </c>
      <c r="CQ17" s="13">
        <f t="shared" si="30"/>
        <v>100</v>
      </c>
      <c r="CR17" s="8">
        <v>46</v>
      </c>
      <c r="CS17" s="9">
        <v>42</v>
      </c>
      <c r="CT17" s="13">
        <f t="shared" si="31"/>
        <v>91.304347826086953</v>
      </c>
      <c r="CU17" s="8">
        <v>9</v>
      </c>
      <c r="CV17" s="9">
        <v>8</v>
      </c>
      <c r="CW17" s="13">
        <f t="shared" si="32"/>
        <v>88.888888888888886</v>
      </c>
      <c r="CX17" s="8">
        <v>142</v>
      </c>
      <c r="CY17" s="9">
        <v>139</v>
      </c>
      <c r="CZ17" s="13">
        <f t="shared" si="33"/>
        <v>97.887323943661968</v>
      </c>
    </row>
    <row r="18" spans="1:104" s="49" customFormat="1" ht="43.5" customHeight="1">
      <c r="A18" s="96"/>
      <c r="B18" s="1" t="s">
        <v>21</v>
      </c>
      <c r="C18" s="8">
        <v>37</v>
      </c>
      <c r="D18" s="9">
        <v>36</v>
      </c>
      <c r="E18" s="13">
        <f t="shared" si="0"/>
        <v>97.297297297297305</v>
      </c>
      <c r="F18" s="101">
        <v>4</v>
      </c>
      <c r="G18" s="101">
        <v>4</v>
      </c>
      <c r="H18" s="13">
        <f t="shared" si="1"/>
        <v>100</v>
      </c>
      <c r="I18" s="54">
        <v>17</v>
      </c>
      <c r="J18" s="54">
        <v>17</v>
      </c>
      <c r="K18" s="13">
        <f t="shared" si="2"/>
        <v>100</v>
      </c>
      <c r="L18" s="53">
        <v>200</v>
      </c>
      <c r="M18" s="53">
        <v>187</v>
      </c>
      <c r="N18" s="13">
        <f t="shared" si="3"/>
        <v>93.5</v>
      </c>
      <c r="O18" s="54">
        <v>37</v>
      </c>
      <c r="P18" s="54">
        <v>37</v>
      </c>
      <c r="Q18" s="13">
        <f t="shared" si="4"/>
        <v>100</v>
      </c>
      <c r="R18" s="102">
        <v>10</v>
      </c>
      <c r="S18" s="102">
        <v>9</v>
      </c>
      <c r="T18" s="13">
        <f t="shared" si="5"/>
        <v>90</v>
      </c>
      <c r="U18" s="54">
        <v>38</v>
      </c>
      <c r="V18" s="54">
        <v>37</v>
      </c>
      <c r="W18" s="13">
        <f t="shared" si="6"/>
        <v>97.368421052631575</v>
      </c>
      <c r="X18" s="8">
        <v>38</v>
      </c>
      <c r="Y18" s="9">
        <v>37</v>
      </c>
      <c r="Z18" s="13">
        <f t="shared" si="7"/>
        <v>97.368421052631575</v>
      </c>
      <c r="AA18" s="8">
        <v>57</v>
      </c>
      <c r="AB18" s="9">
        <v>56</v>
      </c>
      <c r="AC18" s="13">
        <f t="shared" si="8"/>
        <v>98.245614035087712</v>
      </c>
      <c r="AD18" s="8">
        <v>105</v>
      </c>
      <c r="AE18" s="9">
        <v>98</v>
      </c>
      <c r="AF18" s="13">
        <f t="shared" si="9"/>
        <v>93.333333333333329</v>
      </c>
      <c r="AG18" s="8">
        <v>6</v>
      </c>
      <c r="AH18" s="9">
        <v>6</v>
      </c>
      <c r="AI18" s="13">
        <f t="shared" si="10"/>
        <v>100</v>
      </c>
      <c r="AJ18" s="8">
        <v>1</v>
      </c>
      <c r="AK18" s="9">
        <v>1</v>
      </c>
      <c r="AL18" s="13">
        <f t="shared" si="11"/>
        <v>100</v>
      </c>
      <c r="AM18" s="8">
        <v>29</v>
      </c>
      <c r="AN18" s="9">
        <v>26</v>
      </c>
      <c r="AO18" s="13">
        <f t="shared" si="12"/>
        <v>89.65517241379311</v>
      </c>
      <c r="AP18" s="8">
        <v>43</v>
      </c>
      <c r="AQ18" s="9">
        <v>39</v>
      </c>
      <c r="AR18" s="13">
        <f t="shared" si="13"/>
        <v>90.697674418604649</v>
      </c>
      <c r="AS18" s="8">
        <v>32</v>
      </c>
      <c r="AT18" s="9">
        <v>31</v>
      </c>
      <c r="AU18" s="13">
        <f t="shared" si="14"/>
        <v>96.875</v>
      </c>
      <c r="AV18" s="8">
        <v>6</v>
      </c>
      <c r="AW18" s="9">
        <v>6</v>
      </c>
      <c r="AX18" s="13">
        <f t="shared" si="15"/>
        <v>100</v>
      </c>
      <c r="AY18" s="8">
        <v>17</v>
      </c>
      <c r="AZ18" s="9">
        <v>12</v>
      </c>
      <c r="BA18" s="13">
        <f t="shared" si="16"/>
        <v>70.588235294117652</v>
      </c>
      <c r="BB18" s="8">
        <v>5</v>
      </c>
      <c r="BC18" s="9">
        <v>5</v>
      </c>
      <c r="BD18" s="13">
        <f t="shared" si="17"/>
        <v>100</v>
      </c>
      <c r="BE18" s="8">
        <v>13</v>
      </c>
      <c r="BF18" s="9">
        <v>12</v>
      </c>
      <c r="BG18" s="13">
        <f t="shared" si="18"/>
        <v>92.307692307692307</v>
      </c>
      <c r="BH18" s="54">
        <v>34</v>
      </c>
      <c r="BI18" s="54">
        <v>32</v>
      </c>
      <c r="BJ18" s="13">
        <f t="shared" si="19"/>
        <v>94.117647058823522</v>
      </c>
      <c r="BK18" s="8">
        <v>6</v>
      </c>
      <c r="BL18" s="9">
        <v>6</v>
      </c>
      <c r="BM18" s="13">
        <f t="shared" si="20"/>
        <v>100</v>
      </c>
      <c r="BN18" s="8">
        <v>13</v>
      </c>
      <c r="BO18" s="9">
        <v>13</v>
      </c>
      <c r="BP18" s="13">
        <f t="shared" si="21"/>
        <v>100</v>
      </c>
      <c r="BQ18" s="8">
        <v>26</v>
      </c>
      <c r="BR18" s="9">
        <v>24</v>
      </c>
      <c r="BS18" s="13">
        <f t="shared" si="22"/>
        <v>92.307692307692307</v>
      </c>
      <c r="BT18" s="8">
        <v>100</v>
      </c>
      <c r="BU18" s="9">
        <v>100</v>
      </c>
      <c r="BV18" s="13">
        <f t="shared" si="23"/>
        <v>100</v>
      </c>
      <c r="BW18" s="8">
        <v>7</v>
      </c>
      <c r="BX18" s="9">
        <v>7</v>
      </c>
      <c r="BY18" s="13">
        <f t="shared" si="24"/>
        <v>100</v>
      </c>
      <c r="BZ18" s="8">
        <v>6</v>
      </c>
      <c r="CA18" s="9">
        <v>6</v>
      </c>
      <c r="CB18" s="13">
        <f t="shared" si="25"/>
        <v>100</v>
      </c>
      <c r="CC18" s="54">
        <v>5</v>
      </c>
      <c r="CD18" s="54">
        <v>5</v>
      </c>
      <c r="CE18" s="13">
        <f t="shared" si="26"/>
        <v>100</v>
      </c>
      <c r="CF18" s="8">
        <v>10</v>
      </c>
      <c r="CG18" s="9">
        <v>10</v>
      </c>
      <c r="CH18" s="13">
        <f t="shared" si="27"/>
        <v>100</v>
      </c>
      <c r="CI18" s="8">
        <v>11</v>
      </c>
      <c r="CJ18" s="9">
        <v>11</v>
      </c>
      <c r="CK18" s="13">
        <f t="shared" si="28"/>
        <v>100</v>
      </c>
      <c r="CL18" s="8">
        <v>21</v>
      </c>
      <c r="CM18" s="9">
        <v>21</v>
      </c>
      <c r="CN18" s="13">
        <f t="shared" si="29"/>
        <v>100</v>
      </c>
      <c r="CO18" s="8">
        <v>3</v>
      </c>
      <c r="CP18" s="9">
        <v>3</v>
      </c>
      <c r="CQ18" s="13">
        <f t="shared" si="30"/>
        <v>100</v>
      </c>
      <c r="CR18" s="8">
        <v>46</v>
      </c>
      <c r="CS18" s="9">
        <v>44</v>
      </c>
      <c r="CT18" s="13">
        <f t="shared" si="31"/>
        <v>95.652173913043484</v>
      </c>
      <c r="CU18" s="8">
        <v>9</v>
      </c>
      <c r="CV18" s="9">
        <v>9</v>
      </c>
      <c r="CW18" s="13">
        <f t="shared" si="32"/>
        <v>100</v>
      </c>
      <c r="CX18" s="8">
        <v>142</v>
      </c>
      <c r="CY18" s="9">
        <v>141</v>
      </c>
      <c r="CZ18" s="13">
        <f t="shared" si="33"/>
        <v>99.295774647887328</v>
      </c>
    </row>
    <row r="19" spans="1:104" s="49" customFormat="1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</row>
    <row r="20" spans="1:104" ht="15" customHeight="1"/>
    <row r="25" spans="1:104" ht="15" customHeight="1"/>
    <row r="28" spans="1:104" ht="15" customHeight="1"/>
    <row r="31" spans="1:104" ht="15" customHeight="1"/>
    <row r="34" ht="15" customHeight="1"/>
  </sheetData>
  <mergeCells count="39">
    <mergeCell ref="CX1:CZ1"/>
    <mergeCell ref="BK1:BM1"/>
    <mergeCell ref="BN1:BP1"/>
    <mergeCell ref="BQ1:BS1"/>
    <mergeCell ref="AV1:AX1"/>
    <mergeCell ref="AY1:BA1"/>
    <mergeCell ref="BB1:BD1"/>
    <mergeCell ref="BE1:BG1"/>
    <mergeCell ref="BH1:BJ1"/>
    <mergeCell ref="BT1:BV1"/>
    <mergeCell ref="BW1:BY1"/>
    <mergeCell ref="BZ1:CB1"/>
    <mergeCell ref="CC1:CE1"/>
    <mergeCell ref="CF1:CH1"/>
    <mergeCell ref="CI1:CK1"/>
    <mergeCell ref="CL1:CN1"/>
    <mergeCell ref="U1:W1"/>
    <mergeCell ref="X1:Z1"/>
    <mergeCell ref="F1:H1"/>
    <mergeCell ref="I1:K1"/>
    <mergeCell ref="L1:N1"/>
    <mergeCell ref="O1:Q1"/>
    <mergeCell ref="R1:T1"/>
    <mergeCell ref="A10:A12"/>
    <mergeCell ref="A13:A15"/>
    <mergeCell ref="A16:A18"/>
    <mergeCell ref="C1:E1"/>
    <mergeCell ref="A3:A7"/>
    <mergeCell ref="A8:A9"/>
    <mergeCell ref="AA1:AC1"/>
    <mergeCell ref="AD1:AF1"/>
    <mergeCell ref="AG1:AI1"/>
    <mergeCell ref="AJ1:AL1"/>
    <mergeCell ref="AM1:AO1"/>
    <mergeCell ref="CO1:CQ1"/>
    <mergeCell ref="CR1:CT1"/>
    <mergeCell ref="CU1:CW1"/>
    <mergeCell ref="AP1:AR1"/>
    <mergeCell ref="AS1:AU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Учреждения</vt:lpstr>
      <vt:lpstr>Учреждения_данные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РЦПИ_МВ</cp:lastModifiedBy>
  <dcterms:created xsi:type="dcterms:W3CDTF">2019-10-21T07:14:03Z</dcterms:created>
  <dcterms:modified xsi:type="dcterms:W3CDTF">2020-11-19T12:12:36Z</dcterms:modified>
</cp:coreProperties>
</file>